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80" windowHeight="6285" activeTab="0"/>
  </bookViews>
  <sheets>
    <sheet name="Sheet2" sheetId="1" r:id="rId1"/>
    <sheet name="Sheet1" sheetId="2" r:id="rId2"/>
    <sheet name="00000000" sheetId="3" state="veryHidden" r:id="rId3"/>
    <sheet name="10000000" sheetId="4" state="veryHidden" r:id="rId4"/>
  </sheets>
  <definedNames>
    <definedName name="_Fill" hidden="1">#REF!</definedName>
    <definedName name="BAÛNG_3">#REF!</definedName>
    <definedName name="BAÛNG_SOÁ_1">#REF!</definedName>
    <definedName name="BAÛNG_SOÁ_2">#REF!</definedName>
    <definedName name="Chi_phí_____1_2_toång_chi_phí_25.529.000_ñ___2_taán">#REF!</definedName>
    <definedName name="Document_array">{"Book1"}</definedName>
    <definedName name="Ñoäc_Hoaït">#REF!</definedName>
  </definedNames>
  <calcPr fullCalcOnLoad="1"/>
</workbook>
</file>

<file path=xl/sharedStrings.xml><?xml version="1.0" encoding="utf-8"?>
<sst xmlns="http://schemas.openxmlformats.org/spreadsheetml/2006/main" count="4664" uniqueCount="725">
  <si>
    <t>Ba kích</t>
  </si>
  <si>
    <t>Kim anh</t>
  </si>
  <si>
    <t>STT</t>
  </si>
  <si>
    <t>Binh lang</t>
  </si>
  <si>
    <t>Tang chi</t>
  </si>
  <si>
    <t>Bạc hà</t>
  </si>
  <si>
    <t>Bạch biển đậu</t>
  </si>
  <si>
    <t>Bạch cập</t>
  </si>
  <si>
    <t>Bạch chỉ</t>
  </si>
  <si>
    <t>Bạch cương tằm</t>
  </si>
  <si>
    <t>Bạch giới tử</t>
  </si>
  <si>
    <t>Bạch mao căn</t>
  </si>
  <si>
    <t>Bạch tật lê</t>
  </si>
  <si>
    <t>Bạch thược</t>
  </si>
  <si>
    <t>Bạch truật</t>
  </si>
  <si>
    <t>Bá tử nhân</t>
  </si>
  <si>
    <t>Bách bộ</t>
  </si>
  <si>
    <t>Bách hợp</t>
  </si>
  <si>
    <t>Bồ công anh</t>
  </si>
  <si>
    <t>Câu kỷ tử</t>
  </si>
  <si>
    <t>Câu đằng</t>
  </si>
  <si>
    <t>Cẩu tích</t>
  </si>
  <si>
    <t>Cam thảo</t>
  </si>
  <si>
    <t>Can khương</t>
  </si>
  <si>
    <t>Cát căn</t>
  </si>
  <si>
    <t>Cát cánh</t>
  </si>
  <si>
    <t>Chỉ thực</t>
  </si>
  <si>
    <t>Chỉ xác</t>
  </si>
  <si>
    <t>Chi tử</t>
  </si>
  <si>
    <t>Cốt toái bổ</t>
  </si>
  <si>
    <t>Cúc hoa</t>
  </si>
  <si>
    <t>Dâm dương hoắc</t>
  </si>
  <si>
    <t>Dây đau xương</t>
  </si>
  <si>
    <t>Đại hồi</t>
  </si>
  <si>
    <t>Đại hoàng</t>
  </si>
  <si>
    <t>Đại táo</t>
  </si>
  <si>
    <t>Đan sâm</t>
  </si>
  <si>
    <t>Đào nhân</t>
  </si>
  <si>
    <t>Đẳng sâm</t>
  </si>
  <si>
    <t>Đinh hương</t>
  </si>
  <si>
    <t>Địa cốt bì</t>
  </si>
  <si>
    <t>Địa liền</t>
  </si>
  <si>
    <t>Địa long</t>
  </si>
  <si>
    <t>Đỗ trọng</t>
  </si>
  <si>
    <t>Độc hoạt</t>
  </si>
  <si>
    <t>Hậu phác</t>
  </si>
  <si>
    <t>Hạ khô thảo</t>
  </si>
  <si>
    <t>Hạnh nhân</t>
  </si>
  <si>
    <t>Hoắc hương</t>
  </si>
  <si>
    <t>Hồng hoa</t>
  </si>
  <si>
    <t>Hoài sơn</t>
  </si>
  <si>
    <t xml:space="preserve">Hoàng bá </t>
  </si>
  <si>
    <t>Hoàng cầm</t>
  </si>
  <si>
    <t>Hoàng liên</t>
  </si>
  <si>
    <t>Hương phụ</t>
  </si>
  <si>
    <t>Huyền hồ</t>
  </si>
  <si>
    <t>Huyền sâm</t>
  </si>
  <si>
    <t>Huyết giác</t>
  </si>
  <si>
    <t>Hy thiêm</t>
  </si>
  <si>
    <t>Ích mẫu</t>
  </si>
  <si>
    <t>Ích trí nhân</t>
  </si>
  <si>
    <t>Kê huyết đằng</t>
  </si>
  <si>
    <t>Kê nội kim</t>
  </si>
  <si>
    <t>Khiếm thực</t>
  </si>
  <si>
    <t>Khương hoạt</t>
  </si>
  <si>
    <t>Khương hoàng</t>
  </si>
  <si>
    <t>Kim ngân hoa</t>
  </si>
  <si>
    <t>Kim tiền thảo</t>
  </si>
  <si>
    <t>Kinh giới</t>
  </si>
  <si>
    <t>Liên kiều</t>
  </si>
  <si>
    <t>Liên nhục</t>
  </si>
  <si>
    <t>Liên tâm</t>
  </si>
  <si>
    <t>Long não</t>
  </si>
  <si>
    <t>Long nhãn</t>
  </si>
  <si>
    <t>Long đởm thảo</t>
  </si>
  <si>
    <t>Ma hoàng</t>
  </si>
  <si>
    <t>Mật ong</t>
  </si>
  <si>
    <t>Mẫu lệ</t>
  </si>
  <si>
    <t>Mẫu đơn bì</t>
  </si>
  <si>
    <t>Mạch môn</t>
  </si>
  <si>
    <t>Mạch nha</t>
  </si>
  <si>
    <t>Mạn kinh tử</t>
  </si>
  <si>
    <t>Mã đề</t>
  </si>
  <si>
    <t>Mộc hương</t>
  </si>
  <si>
    <t>Mộc qua</t>
  </si>
  <si>
    <t>Một dược</t>
  </si>
  <si>
    <t>Ngô thù du</t>
  </si>
  <si>
    <t>Ngưu bàng tử</t>
  </si>
  <si>
    <t>Ngưu tất</t>
  </si>
  <si>
    <t>Ngũ vị tử</t>
  </si>
  <si>
    <t>Nhân trần</t>
  </si>
  <si>
    <t>Nhục thung dung</t>
  </si>
  <si>
    <t>Nhũ hương</t>
  </si>
  <si>
    <t>Ô dược</t>
  </si>
  <si>
    <t>Ô tặc cốt</t>
  </si>
  <si>
    <t>Phá cố chỉ</t>
  </si>
  <si>
    <t>Phòng phong</t>
  </si>
  <si>
    <t>Qua lâu nhân</t>
  </si>
  <si>
    <t>Quế chi</t>
  </si>
  <si>
    <t>Quế nhục</t>
  </si>
  <si>
    <t>Sa nhân</t>
  </si>
  <si>
    <t>Sa sâm</t>
  </si>
  <si>
    <t>Sài đất</t>
  </si>
  <si>
    <t>Sinh địa</t>
  </si>
  <si>
    <t>Sơn thù</t>
  </si>
  <si>
    <t>Sơn tra</t>
  </si>
  <si>
    <t>Tần giao</t>
  </si>
  <si>
    <t>Tạo giác thích</t>
  </si>
  <si>
    <t>Tang bạch bì</t>
  </si>
  <si>
    <t>Táo nhân</t>
  </si>
  <si>
    <t>Thăng ma</t>
  </si>
  <si>
    <t>Thạch cao</t>
  </si>
  <si>
    <t>Thạch hộc</t>
  </si>
  <si>
    <t>Thạch quyết minh</t>
  </si>
  <si>
    <t>Thạch xương bồ</t>
  </si>
  <si>
    <t>Thảo quả</t>
  </si>
  <si>
    <t>Thảo quyết minh</t>
  </si>
  <si>
    <t>Thiên hoa phấn</t>
  </si>
  <si>
    <t>Thiên ma</t>
  </si>
  <si>
    <t>Thiên niên kiện</t>
  </si>
  <si>
    <t>Thổ phục linh</t>
  </si>
  <si>
    <t>Thông thảo</t>
  </si>
  <si>
    <t>Thương truật</t>
  </si>
  <si>
    <t>Thỏ ty tử</t>
  </si>
  <si>
    <t>Thuyền thoái</t>
  </si>
  <si>
    <t>Tiền hồ</t>
  </si>
  <si>
    <t>Tiểu hồi</t>
  </si>
  <si>
    <t>Tô mộc</t>
  </si>
  <si>
    <t>Tô tử</t>
  </si>
  <si>
    <t>Toàn yết</t>
  </si>
  <si>
    <t>Tử uyển</t>
  </si>
  <si>
    <t>Trần bì</t>
  </si>
  <si>
    <t>Trạch tả</t>
  </si>
  <si>
    <t>Tri mẫu</t>
  </si>
  <si>
    <t>Trinh nữ hoàng cung</t>
  </si>
  <si>
    <t>Tục đoạn</t>
  </si>
  <si>
    <t>Tỳ giải</t>
  </si>
  <si>
    <t>Uy linh tiên</t>
  </si>
  <si>
    <t>Viễn chí</t>
  </si>
  <si>
    <t>Vông nem</t>
  </si>
  <si>
    <t>Xa tiền tử</t>
  </si>
  <si>
    <t>Xích thược</t>
  </si>
  <si>
    <t>Xuyên bối mẫu</t>
  </si>
  <si>
    <t>Xuyên khung</t>
  </si>
  <si>
    <t>Cỏ ngọt</t>
  </si>
  <si>
    <t xml:space="preserve">Hoàng kỳ  </t>
  </si>
  <si>
    <t>Nga truật</t>
  </si>
  <si>
    <t>Ngọc trúc</t>
  </si>
  <si>
    <t>Nhục dậu khấu</t>
  </si>
  <si>
    <t>Thục địa</t>
  </si>
  <si>
    <t xml:space="preserve">Quy bản </t>
  </si>
  <si>
    <t xml:space="preserve">Rượu  </t>
  </si>
  <si>
    <t xml:space="preserve">Sinh khương    </t>
  </si>
  <si>
    <t>A giao</t>
  </si>
  <si>
    <t xml:space="preserve"> Hà thủ ô </t>
  </si>
  <si>
    <t xml:space="preserve"> Đậu đen</t>
  </si>
  <si>
    <t>Khoản đông hoa</t>
  </si>
  <si>
    <t>Ngũ gia bì gai</t>
  </si>
  <si>
    <t>Phèn chua</t>
  </si>
  <si>
    <t>Sâm đại hành</t>
  </si>
  <si>
    <t xml:space="preserve">Trư linh </t>
  </si>
  <si>
    <t>2</t>
  </si>
  <si>
    <t>STT theo DMT của BYT</t>
  </si>
  <si>
    <t>Tên vị thuốc</t>
  </si>
  <si>
    <t>Giá nhập (đồng)</t>
  </si>
  <si>
    <t>B</t>
  </si>
  <si>
    <t>N</t>
  </si>
  <si>
    <t>B-N</t>
  </si>
  <si>
    <t>3</t>
  </si>
  <si>
    <t>C</t>
  </si>
  <si>
    <t>P</t>
  </si>
  <si>
    <t>S</t>
  </si>
  <si>
    <t>I. Nhóm phát tán phong hàn</t>
  </si>
  <si>
    <t>II. Nhóm phát tán phong nhiệt</t>
  </si>
  <si>
    <t>III. Nhóm phát tán phong thấp</t>
  </si>
  <si>
    <t>IV. Nhóm thuốc trừ hàn</t>
  </si>
  <si>
    <t>V. Nhóm dương cứu nghịch</t>
  </si>
  <si>
    <t>VII. Nhóm thanh nhiệt giải độc</t>
  </si>
  <si>
    <t>VIII. Nhóm thanh nhiệt tả hoả</t>
  </si>
  <si>
    <t>Hoạt thạch</t>
  </si>
  <si>
    <t xml:space="preserve">Tân di </t>
  </si>
  <si>
    <t>Phụ tử chế</t>
  </si>
  <si>
    <t>IX. Nhóm thanh nhiệt táo thấp</t>
  </si>
  <si>
    <t>X. Nhóm thanh nhiệt lương huyết</t>
  </si>
  <si>
    <t>XIII. Nhóm thuốc bình can tức phong</t>
  </si>
  <si>
    <t>XV. Nhóm thuốc khai khiếu</t>
  </si>
  <si>
    <t>XVIII. Nhóm thuốc chỉ huyết</t>
  </si>
  <si>
    <t>Trắc bách diệp</t>
  </si>
  <si>
    <t>Đăng tâm thảo</t>
  </si>
  <si>
    <t>XXII. Nhóm thuốc hoá thấp tiêu đạo</t>
  </si>
  <si>
    <t>Thiên môn đông</t>
  </si>
  <si>
    <t>Muối</t>
  </si>
  <si>
    <t>Dấm</t>
  </si>
  <si>
    <t>Magnesiclorid</t>
  </si>
  <si>
    <t>Cám</t>
  </si>
  <si>
    <t xml:space="preserve">Tỷ lệ hư hao (%) </t>
  </si>
  <si>
    <t>Trong chế biến</t>
  </si>
  <si>
    <t>Bảo quản, cân chia</t>
  </si>
  <si>
    <t>Chi phí khác (đồng)</t>
  </si>
  <si>
    <t>(1)</t>
  </si>
  <si>
    <t>(3)</t>
  </si>
  <si>
    <t>(4)</t>
  </si>
  <si>
    <t>(2)</t>
  </si>
  <si>
    <t>(5)</t>
  </si>
  <si>
    <t>(6)</t>
  </si>
  <si>
    <t>(7)</t>
  </si>
  <si>
    <t>(8)</t>
  </si>
  <si>
    <t>(9)</t>
  </si>
  <si>
    <t>(10)</t>
  </si>
  <si>
    <t>(11)</t>
  </si>
  <si>
    <t>(13)</t>
  </si>
  <si>
    <t>20</t>
  </si>
  <si>
    <t>15</t>
  </si>
  <si>
    <t>12</t>
  </si>
  <si>
    <t>10</t>
  </si>
  <si>
    <t>22</t>
  </si>
  <si>
    <t>25</t>
  </si>
  <si>
    <t>24</t>
  </si>
  <si>
    <t>18</t>
  </si>
  <si>
    <t>13</t>
  </si>
  <si>
    <t>40</t>
  </si>
  <si>
    <t>21</t>
  </si>
  <si>
    <t>14</t>
  </si>
  <si>
    <t>23</t>
  </si>
  <si>
    <t>30</t>
  </si>
  <si>
    <t>28</t>
  </si>
  <si>
    <t>27</t>
  </si>
  <si>
    <t>35</t>
  </si>
  <si>
    <t>33</t>
  </si>
  <si>
    <t>32</t>
  </si>
  <si>
    <t>Tang ký sinh</t>
  </si>
  <si>
    <t>Kg</t>
  </si>
  <si>
    <t>0,2 kg</t>
  </si>
  <si>
    <t>0,12kg</t>
  </si>
  <si>
    <t>0,1kg</t>
  </si>
  <si>
    <t>0,06kg</t>
  </si>
  <si>
    <t>0.4kg</t>
  </si>
  <si>
    <t>0,03kg</t>
  </si>
  <si>
    <t>0,15kg</t>
  </si>
  <si>
    <t>0,25kg</t>
  </si>
  <si>
    <t>0,125kg</t>
  </si>
  <si>
    <t>0,4kg</t>
  </si>
  <si>
    <t>0,2kg</t>
  </si>
  <si>
    <t>0.1kg</t>
  </si>
  <si>
    <t>0,05kg</t>
  </si>
  <si>
    <t>0.02kg</t>
  </si>
  <si>
    <t>0.12kg</t>
  </si>
  <si>
    <t>0,02 kg</t>
  </si>
  <si>
    <t>0,3kg</t>
  </si>
  <si>
    <t>0,02kg</t>
  </si>
  <si>
    <t>Giá đề nghị thanh toán (đồng/Kg)</t>
  </si>
  <si>
    <t>Giá đề nghị thanh toán (đồng/Gam)</t>
  </si>
  <si>
    <t xml:space="preserve">Nguồn gốc (ghi B/N) </t>
  </si>
  <si>
    <t>Tên khoa học của vị thuốc</t>
  </si>
  <si>
    <t>Bộ phận sử dụng của vị thuốc</t>
  </si>
  <si>
    <t>Tên khoa học của cây, con và khoáng vật làm thuốc</t>
  </si>
  <si>
    <t>Nhà sản xuất</t>
  </si>
  <si>
    <t>Tình trạng dược liệu nhập: Chưa sơ chế/sơ chế/ phức chế (Ghi C/S/P)</t>
  </si>
  <si>
    <t>Yêu cầu sử dụng đối với dược liệu: Sơ chế/ phức chế  (Ghi S/P)</t>
  </si>
  <si>
    <t>Đơn vị tính (kg)</t>
  </si>
  <si>
    <t>Radix Angelicae dahuricae</t>
  </si>
  <si>
    <t>[Angelica dahurica (Fisch. ex Hoffm.) Benth.et Hook.f.]. - Apiaceae</t>
  </si>
  <si>
    <t>Nước sản xuất</t>
  </si>
  <si>
    <t>(12)</t>
  </si>
  <si>
    <t>(14)</t>
  </si>
  <si>
    <t>(15)</t>
  </si>
  <si>
    <t>(17)={(6)x100/[100-(9)-(10)]}+(11)</t>
  </si>
  <si>
    <t>(16)</t>
  </si>
  <si>
    <t>(18)</t>
  </si>
  <si>
    <t>BV Phạm Ngọc Thạch</t>
  </si>
  <si>
    <t>VN</t>
  </si>
  <si>
    <t xml:space="preserve">Sài hồ </t>
  </si>
  <si>
    <t>Bạch hoa xà thiệt thảo</t>
  </si>
  <si>
    <t>Diệp hạ châu đắng</t>
  </si>
  <si>
    <t>Bán hạ bắc</t>
  </si>
  <si>
    <t>Herba Elsholiziae ciliatae</t>
  </si>
  <si>
    <t>Elsholtzia ciliata (Thunb.) Hyland.- Lamiaceae</t>
  </si>
  <si>
    <t>XVI. Nhóm thuốc hành khí</t>
  </si>
  <si>
    <t>Cỏ nhọ nồi</t>
  </si>
  <si>
    <t xml:space="preserve">Hòe hoa </t>
  </si>
  <si>
    <t xml:space="preserve">Tam thất </t>
  </si>
  <si>
    <t xml:space="preserve">Ý dĩ </t>
  </si>
  <si>
    <t>XIX. Nhóm thuốc thẩm thấp lợi thuỷ</t>
  </si>
  <si>
    <t>XXVI.Nhóm thuốc bổ âm</t>
  </si>
  <si>
    <t>Hà thủ ô đỏ</t>
  </si>
  <si>
    <t>XXVII.Nhóm thuốc bổ dương</t>
  </si>
  <si>
    <t>XXVIII.Nhóm thuốc bổ khí</t>
  </si>
  <si>
    <t>Mã tiền</t>
  </si>
  <si>
    <t>Herba Ephedrae</t>
  </si>
  <si>
    <t>Ephedra sinica Staff., E.equisetina Bunge - Ephedraceae</t>
  </si>
  <si>
    <t>Ramulus Cinnamomi</t>
  </si>
  <si>
    <t>Cinnamomum sp. - Lauraceae</t>
  </si>
  <si>
    <t>Flos Magnoliae liliflorae</t>
  </si>
  <si>
    <t>Magnolia liliiflora Desr-Magnoliaceae</t>
  </si>
  <si>
    <t>Perilla frutescens (L.) Britt. - Lamiaceae</t>
  </si>
  <si>
    <t>Zingiber officinale Rosc. - Zingiberaceae</t>
  </si>
  <si>
    <t>Herba Menthae</t>
  </si>
  <si>
    <t>Mentha arvensis L. - Lamiaceae</t>
  </si>
  <si>
    <t>Radix Puerariae thomsonii</t>
  </si>
  <si>
    <t>Pueraria thomsonii Benth. - Fabaceae</t>
  </si>
  <si>
    <t>Flos Chrysanthemi indici</t>
  </si>
  <si>
    <t>Chrysanthemum indicum L. - Asteraceae</t>
  </si>
  <si>
    <t>Fructus Viticis</t>
  </si>
  <si>
    <t>Vitex trifolia L., - Verbenaceae V.rotundifolia L.f.</t>
  </si>
  <si>
    <t>Radix Bupleuri</t>
  </si>
  <si>
    <t>Bupleurum spp - Apiaceae</t>
  </si>
  <si>
    <t>Folium Mori albae</t>
  </si>
  <si>
    <t>Morus alba L. - Moraceae</t>
  </si>
  <si>
    <t>Rhizoma Cimicifugae</t>
  </si>
  <si>
    <t>Cimicifuga sp. - Ranunculaceae</t>
  </si>
  <si>
    <t>Periostracum Cicadidae</t>
  </si>
  <si>
    <t>Crytotympana pustulata Fabricius - Cicadae</t>
  </si>
  <si>
    <t>Caulis Tinosporae tomentosae</t>
  </si>
  <si>
    <t>Tinospora tomentosa (Colebr) - Miers Menispermaceae (Colebr)</t>
  </si>
  <si>
    <t>Angelica pubescens Maxim. - Apiaceae</t>
  </si>
  <si>
    <t>Radix Angelicae pubescentis</t>
  </si>
  <si>
    <t>Herba Siegesbeckiae</t>
  </si>
  <si>
    <t>Siegesbeckia orientalis L. - Asteraceae</t>
  </si>
  <si>
    <t>Rhizoma et Radix Notopterygii</t>
  </si>
  <si>
    <t>Notopterygium incisum C. Ting ex H. T. Chang - Apiaceae</t>
  </si>
  <si>
    <t>Fructus Chaenomelis speciosae</t>
  </si>
  <si>
    <t>Chaenomeles speciosa (Sweet) Nakai - Rosaceae</t>
  </si>
  <si>
    <t>Cortex Acanthopanacis trifoliati</t>
  </si>
  <si>
    <t>Acanthopanax trifoliatus (L.) Voss. - Araliaceae</t>
  </si>
  <si>
    <t>Radix Saposhnikoviae divaricatae</t>
  </si>
  <si>
    <t>Saposhnikovia divaricata (Turcz.) Schischk.-Apiaceae</t>
  </si>
  <si>
    <t>Ramulus Mori albae</t>
  </si>
  <si>
    <t>Herba Loranthi gracilifolii</t>
  </si>
  <si>
    <t>Loranthus gracilifolius Roxb.ex.Shult.f. -Loranthaceae</t>
  </si>
  <si>
    <t>Radix Gentianae macrophyllae</t>
  </si>
  <si>
    <t>Gentiana macrophylla Pall. - Gentianaceae</t>
  </si>
  <si>
    <t>Rhizoma Homalomenae occultae</t>
  </si>
  <si>
    <t>Homalomena occulta (Lour.) Schott - Araceae</t>
  </si>
  <si>
    <t>Radix et Rhizoma Clematidis</t>
  </si>
  <si>
    <t>Clematis chinensis Osbeck - Ranunculaceae</t>
  </si>
  <si>
    <t>Rhizoma Zingiberis</t>
  </si>
  <si>
    <t>Fructus Illicii veri</t>
  </si>
  <si>
    <t>Illicium verum Hook.f. - Illiciaceae</t>
  </si>
  <si>
    <t>Rhizoma Kaempferiae galangae</t>
  </si>
  <si>
    <t>Kaempferia galanga L. - Zingiberaceae</t>
  </si>
  <si>
    <t>Flos Syzygii aromatici</t>
  </si>
  <si>
    <t>Syzygium aromaticum (L.) Merill et L.M. Perry - Myrtaceae</t>
  </si>
  <si>
    <t>Fructus Evodiae rutaecarpae</t>
  </si>
  <si>
    <t>Evodia rutaecarpa (A. Juss) Hartley- Rutaceae</t>
  </si>
  <si>
    <t>Fructus Amomi aromatici</t>
  </si>
  <si>
    <t>Amomum aromaticum Roxb. - Zingiberaceae</t>
  </si>
  <si>
    <t>Fructus Foeniculi</t>
  </si>
  <si>
    <t>Foeniculum vulgare Mill. - Apiaceae</t>
  </si>
  <si>
    <t>Radix Aconiti lateralis praeparata</t>
  </si>
  <si>
    <t>Aconitum carmichaeli Debx., Aconitum fortunei Hemsl.- Ranunculaceae</t>
  </si>
  <si>
    <t>Cortex Cinnamomi</t>
  </si>
  <si>
    <t>Cinnamomum spp. - Lauraceae</t>
  </si>
  <si>
    <t>Semen Lablab</t>
  </si>
  <si>
    <t>Lablab purpureus (L.) Sweet - Fabaceae</t>
  </si>
  <si>
    <t>Herba Lactucae indicae</t>
  </si>
  <si>
    <t>Lactuca indica L. - Asteraceae</t>
  </si>
  <si>
    <t>Herba Phyllanthi urinariae</t>
  </si>
  <si>
    <t>Phyllanthus urinaria L. - Euphorbiaceae</t>
  </si>
  <si>
    <t>Flos Lonicerae</t>
  </si>
  <si>
    <t>Lonicera japonica Thunb. - Caprifoliaceae</t>
  </si>
  <si>
    <t>Fructus Forsythiae</t>
  </si>
  <si>
    <t>Forsythia suspensa (Thunb.) Vahl. - Oleaceae</t>
  </si>
  <si>
    <t>Herba Wedeliae</t>
  </si>
  <si>
    <t>Wedelia chinensis Merr. - Asteraceae</t>
  </si>
  <si>
    <t>Rhizoma Smilacis glabrae</t>
  </si>
  <si>
    <t>Smilax glabra Roxb. - Smilacaceae</t>
  </si>
  <si>
    <t>Folium Crini latifolii</t>
  </si>
  <si>
    <t>Crinum latifolium L. -Amaryllidaceae</t>
  </si>
  <si>
    <t>Fructus Gardeniae</t>
  </si>
  <si>
    <t>Gardenia jasminoides Ellis. - Rubiaceae</t>
  </si>
  <si>
    <t>Spica Prunellae</t>
  </si>
  <si>
    <t>Prunella vulgaris L. - Lamiaceae</t>
  </si>
  <si>
    <t>Radix Scrophulariae</t>
  </si>
  <si>
    <t>Scrophularia buergeriana Miq. - Scrophulariaceae</t>
  </si>
  <si>
    <t>Gypsum fibrosum</t>
  </si>
  <si>
    <t>Rhizoma Anemarrhenae</t>
  </si>
  <si>
    <t>Anemarrhena asphodeloides Bge. - Liliaceae</t>
  </si>
  <si>
    <t>Cortex Phellodendri</t>
  </si>
  <si>
    <t>Phellodendron chinense Schneid , P . amurense Rupr. - Rutaceae</t>
  </si>
  <si>
    <t>Radix Scutellariae</t>
  </si>
  <si>
    <t>Scutellaria baicalensis Georgi - Lamiaceae</t>
  </si>
  <si>
    <t>Rhizoma Coptidis</t>
  </si>
  <si>
    <t>Coptis sp. - Ranunculaceae</t>
  </si>
  <si>
    <t>Radix et R hizoma Gentianae</t>
  </si>
  <si>
    <t>Gentiana spp. - Gentianaceae</t>
  </si>
  <si>
    <t>Herba Adenosmatis caerulei</t>
  </si>
  <si>
    <t>Adenosma caeruleum R.Br. - Scrophulariaceae</t>
  </si>
  <si>
    <t>Rhizoma Imperatae cylindricae</t>
  </si>
  <si>
    <t>lmperata cylindrica (L.) P. Beauv - Poaceae</t>
  </si>
  <si>
    <t>Cortex Lycii chinensis</t>
  </si>
  <si>
    <t>Lycium chinense Mill. - Solanaceae</t>
  </si>
  <si>
    <t>Cortex Paeoniae suffruticosae</t>
  </si>
  <si>
    <t>Paeonia suffruticosa Andr. - Paeoniaceae</t>
  </si>
  <si>
    <t>Bulbus Eleutherinis subaphyllae</t>
  </si>
  <si>
    <t>Eleutherine subaphylla Gagnep. - Iridaceae</t>
  </si>
  <si>
    <t>Radix Rehmanniae glutinosae</t>
  </si>
  <si>
    <t>Rehmannia glutinosa (Gaertn.) Libosch. Scrophulariaceae</t>
  </si>
  <si>
    <t>Radix Trichosanthis</t>
  </si>
  <si>
    <t>Trichosanthes kirilowii Maxim. - Cucurbitaceae</t>
  </si>
  <si>
    <t>Radix Paeoniae</t>
  </si>
  <si>
    <t>Paeonia veitchii Lynch. - Paeonicaceae</t>
  </si>
  <si>
    <t>Semen Simipis albae</t>
  </si>
  <si>
    <t>Sinapis alba L. - Brassicaceae</t>
  </si>
  <si>
    <t>Phụ tử chế (Hắc phụ, Bạch phụ)</t>
  </si>
  <si>
    <t>Rhizoma Pinelliae</t>
  </si>
  <si>
    <t>Pinellia ternata Thunb. Breit. - Araceae</t>
  </si>
  <si>
    <t>Semen Trichosanthis</t>
  </si>
  <si>
    <t>Trichosanthes spp. - Cucurbitaceae</t>
  </si>
  <si>
    <t>Bulbus Fritillariae</t>
  </si>
  <si>
    <t>Fritillaria cirrhosa D. Don, Liliaceae</t>
  </si>
  <si>
    <t>Radix Stemonae tuberosae</t>
  </si>
  <si>
    <t>Stemona tuberosa Lour. - Stemonaceae</t>
  </si>
  <si>
    <t>Bulbus Lilii</t>
  </si>
  <si>
    <t>Lilium brownii F.E. Brow. et Mill. - Liliaceae</t>
  </si>
  <si>
    <t>Radix Platycodi grandiflori</t>
  </si>
  <si>
    <t>Platycodon grandiflorum (Jacq.) A.DC. - Campanulaceae</t>
  </si>
  <si>
    <t>Semen Armeniacae amarum</t>
  </si>
  <si>
    <t>Prunus armeniaca L. - Rosaceae</t>
  </si>
  <si>
    <t>Flos Tussilaginis farfarae</t>
  </si>
  <si>
    <t>Tussilago farfara L. - Asteraceae</t>
  </si>
  <si>
    <t>Cortex Mori albae radicis</t>
  </si>
  <si>
    <t>Radix Peucedani</t>
  </si>
  <si>
    <t>Peucedanum spp. - Apiaceae</t>
  </si>
  <si>
    <t>Fructus Perillae frutescensis</t>
  </si>
  <si>
    <t>Radix Asteris</t>
  </si>
  <si>
    <t>Aster tataricus L.f. - Asteraceae</t>
  </si>
  <si>
    <t>Bombyx Botryticatus</t>
  </si>
  <si>
    <t>Bombyx mori L. - Bombycidae</t>
  </si>
  <si>
    <t>Fructus Tribuli terrestris</t>
  </si>
  <si>
    <t>Tribulus terrestris L. - Zygophyllaceae</t>
  </si>
  <si>
    <t>Ramulus cum unco Uncariae</t>
  </si>
  <si>
    <t>Uncaria spp. - Rubiaceae</t>
  </si>
  <si>
    <t>Pheretima</t>
  </si>
  <si>
    <t>Pheretima sp,- Megascolecidae</t>
  </si>
  <si>
    <t>Rhizoma Gastrodiae elatae</t>
  </si>
  <si>
    <t>Gastrodia ela BL - Orchidaceae</t>
  </si>
  <si>
    <t>Scorpio</t>
  </si>
  <si>
    <t>Buthus martensii Karsch.- Buthidae</t>
  </si>
  <si>
    <t>Semen Platycladi orientalis</t>
  </si>
  <si>
    <t>Platycladus orientalis (L.) Franco - Cupressaceae</t>
  </si>
  <si>
    <t>Tuber Stephaniae</t>
  </si>
  <si>
    <t>Stephania spp. - Menispermaceae</t>
  </si>
  <si>
    <t>Embryo Nelumbinis nuciferae</t>
  </si>
  <si>
    <t>Nelumbo nucifera Gaertn. - Nelumbonaceae</t>
  </si>
  <si>
    <t>Semen Ziziphi mauritianae</t>
  </si>
  <si>
    <t>Ziziphus mauritiana Lamk. - Rhamnaceae</t>
  </si>
  <si>
    <t>Concha Haliotidis</t>
  </si>
  <si>
    <t>Haliotis sp.- Haliotidae</t>
  </si>
  <si>
    <t>Semen Cassiae torae</t>
  </si>
  <si>
    <t>Cassia tora L. - Fabaceae</t>
  </si>
  <si>
    <t>Radix Polygalae</t>
  </si>
  <si>
    <t>Polygala spp. - Polygalaceae</t>
  </si>
  <si>
    <t>Folium Erythrinae</t>
  </si>
  <si>
    <t>Erythrina variegata L. - Fabaceae</t>
  </si>
  <si>
    <t>Rhizoma Acori graminei</t>
  </si>
  <si>
    <t>Acorus gramineus Soland. - Araceae</t>
  </si>
  <si>
    <t>Fructus Aurantii immaturus</t>
  </si>
  <si>
    <t>Citrus aurantium L., C. sinensis (L.) Osbeck- Rutaceae</t>
  </si>
  <si>
    <t>Fructus Aurantii</t>
  </si>
  <si>
    <t>Cortex Magnoliae officinali</t>
  </si>
  <si>
    <t>Magnolia officinalis. var. biloba Rehd. &amp; et Wilson -</t>
  </si>
  <si>
    <t>Rhizoma Cyperi</t>
  </si>
  <si>
    <t>Cyperus rotundus L. - Cyperaceae</t>
  </si>
  <si>
    <t>Radix Saussureae lappae</t>
  </si>
  <si>
    <t>Saussurea lappa(DC.) C.C. Clarke. - Asteraceae</t>
  </si>
  <si>
    <t>Radix Linderae</t>
  </si>
  <si>
    <t>Lindera aggregata (Sims.) Kosterm. - Lauraceae</t>
  </si>
  <si>
    <t>Fructus Amomi</t>
  </si>
  <si>
    <t>Amomum spp. - Zingiberaceae</t>
  </si>
  <si>
    <t>Pericarpium Citri reticulatae perenne</t>
  </si>
  <si>
    <t>Citrus reticulata Blanco - Rutaceae</t>
  </si>
  <si>
    <t>Radix Salviae miltiorrhizae</t>
  </si>
  <si>
    <t>Salvia miltiorhiza Bunge. - Lamiaceae</t>
  </si>
  <si>
    <t>Semen Pruni</t>
  </si>
  <si>
    <t>Prunus persica (L.) Batsh.- Rosaceae</t>
  </si>
  <si>
    <t>Flos Carthami tinctorii</t>
  </si>
  <si>
    <t>Carthamus tinctorius L. - Asteraceae</t>
  </si>
  <si>
    <t>Tuber Corydalis</t>
  </si>
  <si>
    <t>Corydalis yanhusuo W. T. Wang ex Z.Y. Su &amp; C. Y. Wu - Fumariaceae</t>
  </si>
  <si>
    <t>Lignum Dracaenae cambodianae</t>
  </si>
  <si>
    <t>Dracaena cambodiana Pierre ex Gagnep. - Dracaenaceae</t>
  </si>
  <si>
    <t>Herba Leonuri japonici</t>
  </si>
  <si>
    <t>Leonurus japonicus Houtt. - Lamiaceae</t>
  </si>
  <si>
    <t>Caulis Spatholobi</t>
  </si>
  <si>
    <t>Spatholobus suberectus Dunn. - Fabaceae</t>
  </si>
  <si>
    <t>Rhizoma et Radix Curcumae longae</t>
  </si>
  <si>
    <t>Curcuma longa L. - Zingiberaceae</t>
  </si>
  <si>
    <t>Myrrha</t>
  </si>
  <si>
    <t>Commiphora myrrha (T. Nees) Engl. - Burseraceae</t>
  </si>
  <si>
    <t>Rhizoma Curcumae zedoariae</t>
  </si>
  <si>
    <t>Curcuma zedoaria (Christon.) Roscoe - Zingiberaceae</t>
  </si>
  <si>
    <t>Radix Achyranthis bidentatae</t>
  </si>
  <si>
    <t>Achyranthes bidentata Blume - Amaranthaceae</t>
  </si>
  <si>
    <t>Gummi resina Olibanum</t>
  </si>
  <si>
    <t>Boswwellia carterii Birdw. - Burseraceae</t>
  </si>
  <si>
    <t>Lignum sappan</t>
  </si>
  <si>
    <t>Caesalpinia sappan L. - Fabaceae</t>
  </si>
  <si>
    <t>Rhizoma Ligustici wallichii</t>
  </si>
  <si>
    <t>Ligusticum wallichii Franch. - Apiaceae</t>
  </si>
  <si>
    <t>Rhizoma Bletillae striatae</t>
  </si>
  <si>
    <t>Bletilla striata (Thunb.) Reichb. F. - Orchidaceae</t>
  </si>
  <si>
    <t>Herba Ecliptae</t>
  </si>
  <si>
    <t>Eclipta prostrata (L.) L. - Asteraceae</t>
  </si>
  <si>
    <t>Flos Styphnolobii japonici</t>
  </si>
  <si>
    <t>Styphnolobium japonicum (L.) Schott - Fabaceae</t>
  </si>
  <si>
    <t>Herba Artemisiae vulgaris</t>
  </si>
  <si>
    <t>Artemisia vulgaris L. - Asteraceae</t>
  </si>
  <si>
    <t>Radix Panasus notoginseng</t>
  </si>
  <si>
    <t>Panax notoginseng (Burk.) F.H.Chen ex C.H.Chow.-Araliaceae</t>
  </si>
  <si>
    <t>Cacumen Platycladi</t>
  </si>
  <si>
    <t>Stahlianthus. orientalis (L.) Franco - Cupressaceae</t>
  </si>
  <si>
    <t>Poria</t>
  </si>
  <si>
    <t>Poria cocos F. A. Wolf - Polyporaceae</t>
  </si>
  <si>
    <t>Herba Steviae</t>
  </si>
  <si>
    <t>Stevia rebaudiaria Bertoni. - Asteraceae</t>
  </si>
  <si>
    <t>Medulla Junci effusi</t>
  </si>
  <si>
    <t>Juncus effusus L. - Juncaceae</t>
  </si>
  <si>
    <t>Talcum</t>
  </si>
  <si>
    <t>Herba Desmodii styracifolii</t>
  </si>
  <si>
    <t>Desmodium styracifolium (Osb.) Merr. - Fabaceae</t>
  </si>
  <si>
    <t>Folium Plantaginis</t>
  </si>
  <si>
    <t>Plantago major L. - Plantaginaceae</t>
  </si>
  <si>
    <t>Medulla Tetrapanacis</t>
  </si>
  <si>
    <t>Tetrapanax papyrifera (Hook.) K. Koch - Araliaceae</t>
  </si>
  <si>
    <t>Rhizoma Alismatis</t>
  </si>
  <si>
    <t>Alisma plantago-aquatica L. var. orientale Sam.-Alismataceae</t>
  </si>
  <si>
    <t>Polyporus</t>
  </si>
  <si>
    <t>Polypurus umbellatus (Pers.) Fries - Polyporaceae</t>
  </si>
  <si>
    <t>Rhizoma Dioscoreae</t>
  </si>
  <si>
    <t>Dioscorea tokoro Makino - Dioscoreaceae</t>
  </si>
  <si>
    <t>Semen Plantaginis</t>
  </si>
  <si>
    <t>Semen Coicis</t>
  </si>
  <si>
    <t>Coix lachryma-jobi L. - Poaceae</t>
  </si>
  <si>
    <t>Rhizoma Rhei</t>
  </si>
  <si>
    <t>Rheum palmatum L. - Polygonaceae</t>
  </si>
  <si>
    <t>Endothelium Corneum Gigeriae Galli</t>
  </si>
  <si>
    <t>Gallus gallus domesticus Brisson - Phasianidae</t>
  </si>
  <si>
    <t>Fructus Hordei germinatus</t>
  </si>
  <si>
    <t>Hordeum vulgare L. - Poaceae</t>
  </si>
  <si>
    <t>Os Sepiae</t>
  </si>
  <si>
    <t>Sepia esculenta Hoyle - Sepiadae</t>
  </si>
  <si>
    <t>Fructus Mali</t>
  </si>
  <si>
    <t>Malus doumeri (Bois.) A. Chev. - Rosaceae</t>
  </si>
  <si>
    <t>Rhizoma Atractylodis</t>
  </si>
  <si>
    <t>Atratylodes lancea (Thunb.) DC.- Asteraceae</t>
  </si>
  <si>
    <t>Semen Euryales</t>
  </si>
  <si>
    <t>Euryales ferox Salisb.- Nymphaeaceae</t>
  </si>
  <si>
    <t>Fructus Rosae laevigatae</t>
  </si>
  <si>
    <t>Rosa laevigata Michx. - Rosaceae</t>
  </si>
  <si>
    <t>Semen Nelumbinis</t>
  </si>
  <si>
    <t>Concha Ostreae</t>
  </si>
  <si>
    <t>Ostrea gigas Thunberg - Ostrcidae</t>
  </si>
  <si>
    <t>Fructus Schisandrae</t>
  </si>
  <si>
    <t>Schisandra chinensis (Turcz.) K. Koch, Baill. - Schisandraceae</t>
  </si>
  <si>
    <t>Semen Myristicae</t>
  </si>
  <si>
    <t>Myristica fragrans Houtt. - Myristicaceae</t>
  </si>
  <si>
    <t>Fructus Corni officinalis</t>
  </si>
  <si>
    <t>Cornus officinalis Sieb. et Zucc. - Cornaceae</t>
  </si>
  <si>
    <t>Radix Paeoniae lactiflorae</t>
  </si>
  <si>
    <t>Paeonia lactiflora Pall. - Ranunculaceae</t>
  </si>
  <si>
    <t>Radix Angelicae acutilobae</t>
  </si>
  <si>
    <t>Angelica acutiloba (Sieb. et Zucc.) Kitagawa - Apiaceae</t>
  </si>
  <si>
    <t>Radix Fallopiae multiflorae</t>
  </si>
  <si>
    <t>Fallopia multiflora (Thunb.) Haraldson Syn. Polygonum multiflorum Thumb)- Polygonaceae</t>
  </si>
  <si>
    <t>Arillus Longan</t>
  </si>
  <si>
    <t>Dimocarpus longan Lour. - Sapindaceae</t>
  </si>
  <si>
    <t>Colla Corii Asini</t>
  </si>
  <si>
    <t>Equus asinus L. - Equidae</t>
  </si>
  <si>
    <t>Fructus Lycii</t>
  </si>
  <si>
    <t>Radix Ophiopogonis japonici</t>
  </si>
  <si>
    <t>Ophiopogon japonicus (L.f.) Ker-Gawl. - Asparagaceae</t>
  </si>
  <si>
    <t>Rhizoma Polygonati odorati</t>
  </si>
  <si>
    <t>Polygonatum odoratum (Mill.) Druce - Convallariaceae</t>
  </si>
  <si>
    <t>Carapax Testudinis</t>
  </si>
  <si>
    <t>Testudo elongata Blyth - Testudinidae</t>
  </si>
  <si>
    <t>Radix Glehniae</t>
  </si>
  <si>
    <t>Glehnia littoralis Fr. Schmidt ex Miq. - Apiaceae</t>
  </si>
  <si>
    <t>Herba Dendrobii</t>
  </si>
  <si>
    <t>Dendrobium spp. - Orchidaceae</t>
  </si>
  <si>
    <t>Radix Asparagi cochinchinensis</t>
  </si>
  <si>
    <t>Asparagus cochinchinensis (Lour.) Merr. - Asparagaceae</t>
  </si>
  <si>
    <t>Radix Morindae officinalis</t>
  </si>
  <si>
    <t>Morinda offcinalis How. - Rubiaceae</t>
  </si>
  <si>
    <t>Rhizoma Cibotii</t>
  </si>
  <si>
    <t>Cibotium barometz (L.) J. Sm. - Dicksoniaceae</t>
  </si>
  <si>
    <t>Rhizoma Drynariae</t>
  </si>
  <si>
    <t>Drynaria fortunei (Kuntze ex Mett.) J. Sm.. - Polypodiaceae</t>
  </si>
  <si>
    <t>Herba Epimedii</t>
  </si>
  <si>
    <t>Epimedium brevicornu Maxim. - Berberidaceae</t>
  </si>
  <si>
    <t>Cortex Eucommiae</t>
  </si>
  <si>
    <t>Eucommia ulmoides Oliv. - Eucommiaceae</t>
  </si>
  <si>
    <t>Alpinia oxyphylla Miq. - Zingiberaceae</t>
  </si>
  <si>
    <t>Fructus Alpiniae oxyphyllae</t>
  </si>
  <si>
    <t>Herba Cistanches</t>
  </si>
  <si>
    <t>Cistanche deserticola Y.C.Ma - Orobanchaceae</t>
  </si>
  <si>
    <t>Fructus Psoraleae corylifoliae</t>
  </si>
  <si>
    <t>Psoralea corylifolia L. - Fabaceae</t>
  </si>
  <si>
    <t>Semen Cuscutae</t>
  </si>
  <si>
    <t>Cuscuta chinensis Lamk. - Cuscutaceae</t>
  </si>
  <si>
    <t>Radix Dipsaci</t>
  </si>
  <si>
    <t>Dipsacus japonicus Miq. - Dipsacaceae</t>
  </si>
  <si>
    <t>Rhizoma Atractylodis macrocephalae</t>
  </si>
  <si>
    <t>Atractylodes macrocephala Koidz. - Asteraceae</t>
  </si>
  <si>
    <t>Radix Glycyrrhizae</t>
  </si>
  <si>
    <t>Glycyrrhiza spp. - Fabaceae</t>
  </si>
  <si>
    <t>Fructus Ziziphi jujubae</t>
  </si>
  <si>
    <t>Ziziphus jujuba Mill. var. inermis (Bunge) Rehd. - Rhamnaceae</t>
  </si>
  <si>
    <t>Radix Codonopsis</t>
  </si>
  <si>
    <t>Codonopsis spp. - Campanulaceae</t>
  </si>
  <si>
    <t>Tuber Dioscoreae persimilis</t>
  </si>
  <si>
    <t>Dioscorea persimilis Prain et Burkill - Dioscoreaceae</t>
  </si>
  <si>
    <t>Radix Astragali membranacei</t>
  </si>
  <si>
    <t>Astragalus membranaceus (Fisch.) Bunge. var. mongholicus (Bunge.) P.G. Xiao. - Fabaceae</t>
  </si>
  <si>
    <t>Folium et lignum Cinnamomi camphorae</t>
  </si>
  <si>
    <t>Cinnamomum camphora (L.) Presl.- Lauraceae</t>
  </si>
  <si>
    <t>Semen Strychni</t>
  </si>
  <si>
    <t>Strychnos nux-vomica L. - Loganiaceae</t>
  </si>
  <si>
    <t>Fructus Arctii lappae</t>
  </si>
  <si>
    <t>Arctium lappa L. - Asteraceae</t>
  </si>
  <si>
    <t>Herba Pogostemonis</t>
  </si>
  <si>
    <t>Pogostemon cablin (Blanco) Benth. - Lamiaceae</t>
  </si>
  <si>
    <t>Spina Gledischiae australis</t>
  </si>
  <si>
    <t>Gledischia australis Hemsl. ex Forber &amp; Hemsl- Caealpiniaceae</t>
  </si>
  <si>
    <t>Semen Arecae</t>
  </si>
  <si>
    <t>Areca catechu L. - Arecaceae</t>
  </si>
  <si>
    <t>Massa medicata fermentata</t>
  </si>
  <si>
    <t>Lục thần khúc</t>
  </si>
  <si>
    <t xml:space="preserve">Tang diệp </t>
  </si>
  <si>
    <t>Bình vôi (Ngải tượng)</t>
  </si>
  <si>
    <t>Ngải cứu (Ngải diệp)</t>
  </si>
  <si>
    <t>Bạch linh (Phục linh, Bạch phục linh)</t>
  </si>
  <si>
    <t>XXI. Thuốc tả hạ, nhuận hạ</t>
  </si>
  <si>
    <t>XXIII. Nhóm thuốc thu liễm, cố sáp</t>
  </si>
  <si>
    <t>Đương quy (Toàn quy)</t>
  </si>
  <si>
    <t xml:space="preserve">Đương quy </t>
  </si>
  <si>
    <t>Hoàng kỳ (Bạch kỳ)</t>
  </si>
  <si>
    <t>VI. Nhóm thanh nhiệt giải thử</t>
  </si>
  <si>
    <t>XI. Nhóm thuốc trừ đàm</t>
  </si>
  <si>
    <t>XII. Nhóm thuốc chỉ khái bình suyễn</t>
  </si>
  <si>
    <t>XVII. Nhóm thuốc hoạt huyết, khí ứ</t>
  </si>
  <si>
    <t>XXV. Nhóm thuốc bổ huyết</t>
  </si>
  <si>
    <t>XXIX. Nhóm thuốc dùng ngoài</t>
  </si>
  <si>
    <t>XXX. Nhóm thuốc trị giun sán</t>
  </si>
  <si>
    <t xml:space="preserve">DANH MỤC </t>
  </si>
  <si>
    <t>CỘNG HÒA XÃ HỘI CHỦ NGHĨA VIỆT NAM</t>
  </si>
  <si>
    <t>Rễ</t>
  </si>
  <si>
    <t>Thân, lá, hoa</t>
  </si>
  <si>
    <t>Toàn thân</t>
  </si>
  <si>
    <t>Thân, cành</t>
  </si>
  <si>
    <t>Hoa</t>
  </si>
  <si>
    <t>Quả</t>
  </si>
  <si>
    <t>Lá</t>
  </si>
  <si>
    <t>Thân, rễ</t>
  </si>
  <si>
    <t>Xác ve</t>
  </si>
  <si>
    <t>Thân</t>
  </si>
  <si>
    <t>Thân ,lá</t>
  </si>
  <si>
    <t>Vỏ, rễ</t>
  </si>
  <si>
    <t>Cành</t>
  </si>
  <si>
    <t>Nụ, hoa</t>
  </si>
  <si>
    <t>Vỏ, thân</t>
  </si>
  <si>
    <t>Hạt</t>
  </si>
  <si>
    <t>Toàn thân, bông</t>
  </si>
  <si>
    <t>Khoáng vật</t>
  </si>
  <si>
    <t>Thân (củ)</t>
  </si>
  <si>
    <t>Rò (củ)</t>
  </si>
  <si>
    <t>Cả con</t>
  </si>
  <si>
    <t>Củ</t>
  </si>
  <si>
    <t>Thân, lá</t>
  </si>
  <si>
    <t>Chồi mầm</t>
  </si>
  <si>
    <t>Vỏ</t>
  </si>
  <si>
    <t>Gỗ</t>
  </si>
  <si>
    <t>Nhựa cây</t>
  </si>
  <si>
    <t>Gai</t>
  </si>
  <si>
    <t>Khối nấm</t>
  </si>
  <si>
    <t>Vỏ, quả</t>
  </si>
  <si>
    <t>Ruột cây</t>
  </si>
  <si>
    <t>Bột</t>
  </si>
  <si>
    <t>Lõi thân</t>
  </si>
  <si>
    <t>Màng mề gà</t>
  </si>
  <si>
    <t>Bột tổng hợp</t>
  </si>
  <si>
    <t>Mai mực</t>
  </si>
  <si>
    <t>Vỏ sò</t>
  </si>
  <si>
    <t>Cùi hạt</t>
  </si>
  <si>
    <t>Yếm rùa</t>
  </si>
  <si>
    <t>Vỏ thân</t>
  </si>
  <si>
    <t>Tinh dầu</t>
  </si>
  <si>
    <t>Cao mềm</t>
  </si>
  <si>
    <t>Herba Hedyotidis diffusae</t>
  </si>
  <si>
    <t>Cà gai leo</t>
  </si>
  <si>
    <t>Herba Solani procumbensis</t>
  </si>
  <si>
    <t>Lá lốt</t>
  </si>
  <si>
    <t>Herba Piperis lolot</t>
  </si>
  <si>
    <t>Hoàng đằng</t>
  </si>
  <si>
    <t>Caulis et Radix Fibraureae</t>
  </si>
  <si>
    <t>Mộc thông</t>
  </si>
  <si>
    <t>Caulis Clematidis</t>
  </si>
  <si>
    <t>Cỏ xước</t>
  </si>
  <si>
    <t>Radix Achyranthis asperae</t>
  </si>
  <si>
    <t xml:space="preserve">Ngưu tất </t>
  </si>
  <si>
    <t>Rễ nhàu</t>
  </si>
  <si>
    <t>Radix Morindae citrifoliae</t>
  </si>
  <si>
    <t>Cành, rễ</t>
  </si>
  <si>
    <t>SỞ Y TẾ LÂM ĐỒNG</t>
  </si>
  <si>
    <t>TRUNG TÂM Y TẾ ĐƠN DƯƠNG</t>
  </si>
  <si>
    <t>Độc Lập - Tự Do - Hạnh Phúc</t>
  </si>
  <si>
    <t>Phụ lục 1</t>
  </si>
  <si>
    <t>Hedyotis diffusa Willd. - Rubiaceae</t>
  </si>
  <si>
    <t>Solanum procumbens Lour.- Solanaceae</t>
  </si>
  <si>
    <t>Achyranthes aspera L.- Amaranthaceae</t>
  </si>
  <si>
    <t>Clematis Armandi Franch.- Ranunculaceae</t>
  </si>
  <si>
    <t>Piper lolot C.DC. Piperaceae</t>
  </si>
  <si>
    <t>Morinda citrifolia L.- Rubiaceae</t>
  </si>
  <si>
    <r>
      <t>Fibraurea tinctoria Lour.,</t>
    </r>
    <r>
      <rPr>
        <i/>
        <sz val="12"/>
        <rFont val="Times New Roman"/>
        <family val="1"/>
      </rPr>
      <t>Fibraurea recisa </t>
    </r>
    <r>
      <rPr>
        <sz val="12"/>
        <rFont val="Times New Roman"/>
        <family val="1"/>
      </rPr>
      <t>Pierre Menispermaceae</t>
    </r>
  </si>
  <si>
    <t>Nơi nhận:</t>
  </si>
  <si>
    <t>GIÁM ĐỐC</t>
  </si>
  <si>
    <t>- BHXH huyện;</t>
  </si>
  <si>
    <t>- Các khoa, phòng;</t>
  </si>
  <si>
    <t>- Lưu: VT, Dược VTYT.</t>
  </si>
  <si>
    <t>XIV. Nhóm thuốc an thần</t>
  </si>
  <si>
    <t xml:space="preserve">THUỐC ĐÔNG Y, THUỐC TỪ DƯỢC LIỆU VÀ VỊ THUỐC Y HỌC CỔ TRUYỀN THUỐC PHẠM VI THANH TOÁN CỦA QUỸ BẢO HIỂM Y TẾ </t>
  </si>
  <si>
    <t>Đơn Dương, ngày      tháng 11 năm 2016</t>
  </si>
  <si>
    <t>Số:               /BCDMVTYHCT-TTYT</t>
  </si>
  <si>
    <t>Áp dụng từ ngày 10/10/2016</t>
  </si>
  <si>
    <t>Fibraurea tinctoria Lour.,Fibraurea recisa Pierre Menispermaceae</t>
  </si>
  <si>
    <t>(Ban hành kèm theo Thông tư số 05/2015/TT-BYT ngày 17 tháng 3 năm 2015 của Bộ trưởng Bộ Y tế)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</si>
</sst>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(* #,##0.0000000_);_(* \(#,##0.0000000\);_(* &quot;-&quot;??_);_(@_)"/>
    <numFmt numFmtId="179" formatCode="#,##0.00;[Red]#,##0.00"/>
    <numFmt numFmtId="180" formatCode="#,##0;[Red]#,##0"/>
    <numFmt numFmtId="181" formatCode="#,##0.0"/>
    <numFmt numFmtId="182" formatCode="#,##0.0;[Red]#,##0.0"/>
    <numFmt numFmtId="183" formatCode="_(* #,##0.000_);_(* \(#,##0.000\);_(* &quot;-&quot;??_);_(@_)"/>
    <numFmt numFmtId="184" formatCode="_(* #,##0.0000_);_(* \(#,##0.0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</numFmts>
  <fonts count="52">
    <font>
      <sz val="11"/>
      <name val="VNI-Times"/>
      <family val="0"/>
    </font>
    <font>
      <sz val="12"/>
      <name val="Vni-times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VNI-Times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3"/>
      <name val="Times New Roman"/>
      <family val="1"/>
    </font>
    <font>
      <b/>
      <i/>
      <sz val="12"/>
      <color indexed="12"/>
      <name val="Times New Roman"/>
      <family val="1"/>
    </font>
    <font>
      <sz val="13"/>
      <name val="Times New Roman"/>
      <family val="1"/>
    </font>
    <font>
      <sz val="10"/>
      <name val="MS Sans Serif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9"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0" fontId="31" fillId="20" borderId="6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>
      <alignment/>
      <protection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8" xfId="0" applyFont="1" applyFill="1" applyBorder="1" applyAlignment="1">
      <alignment horizontal="center" vertical="center" wrapText="1"/>
    </xf>
    <xf numFmtId="180" fontId="34" fillId="0" borderId="8" xfId="42" applyNumberFormat="1" applyFont="1" applyFill="1" applyBorder="1" applyAlignment="1">
      <alignment horizontal="right" vertical="center" wrapText="1"/>
    </xf>
    <xf numFmtId="0" fontId="35" fillId="0" borderId="8" xfId="0" applyFont="1" applyFill="1" applyBorder="1" applyAlignment="1">
      <alignment horizontal="center" vertical="center" wrapText="1"/>
    </xf>
    <xf numFmtId="180" fontId="40" fillId="0" borderId="8" xfId="42" applyNumberFormat="1" applyFont="1" applyFill="1" applyBorder="1" applyAlignment="1">
      <alignment horizontal="right" vertical="center" wrapText="1"/>
    </xf>
    <xf numFmtId="49" fontId="34" fillId="0" borderId="8" xfId="0" applyNumberFormat="1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49" fontId="34" fillId="0" borderId="8" xfId="63" applyNumberFormat="1" applyFont="1" applyFill="1" applyBorder="1" applyAlignment="1">
      <alignment horizontal="right" vertical="center" wrapText="1"/>
    </xf>
    <xf numFmtId="49" fontId="34" fillId="0" borderId="8" xfId="42" applyNumberFormat="1" applyFont="1" applyFill="1" applyBorder="1" applyAlignment="1">
      <alignment horizontal="right" vertical="center" wrapText="1"/>
    </xf>
    <xf numFmtId="49" fontId="40" fillId="0" borderId="8" xfId="0" applyNumberFormat="1" applyFont="1" applyFill="1" applyBorder="1" applyAlignment="1">
      <alignment horizontal="left" vertical="center" wrapText="1"/>
    </xf>
    <xf numFmtId="49" fontId="39" fillId="0" borderId="8" xfId="63" applyNumberFormat="1" applyFont="1" applyFill="1" applyBorder="1" applyAlignment="1">
      <alignment horizontal="right" vertical="center" wrapText="1"/>
    </xf>
    <xf numFmtId="180" fontId="34" fillId="0" borderId="8" xfId="0" applyNumberFormat="1" applyFont="1" applyFill="1" applyBorder="1" applyAlignment="1">
      <alignment vertical="center" wrapText="1"/>
    </xf>
    <xf numFmtId="49" fontId="34" fillId="0" borderId="8" xfId="0" applyNumberFormat="1" applyFont="1" applyFill="1" applyBorder="1" applyAlignment="1">
      <alignment vertical="center" wrapText="1"/>
    </xf>
    <xf numFmtId="180" fontId="40" fillId="0" borderId="8" xfId="0" applyNumberFormat="1" applyFont="1" applyFill="1" applyBorder="1" applyAlignment="1">
      <alignment horizontal="right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left" vertical="center" wrapText="1"/>
    </xf>
    <xf numFmtId="49" fontId="39" fillId="0" borderId="8" xfId="42" applyNumberFormat="1" applyFont="1" applyFill="1" applyBorder="1" applyAlignment="1">
      <alignment horizontal="right" vertical="center" wrapText="1"/>
    </xf>
    <xf numFmtId="180" fontId="40" fillId="0" borderId="8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172" fontId="36" fillId="0" borderId="0" xfId="42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80" fontId="1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right" vertical="center" wrapText="1"/>
    </xf>
    <xf numFmtId="180" fontId="34" fillId="0" borderId="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180" fontId="35" fillId="0" borderId="9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right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180" fontId="37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180" fontId="41" fillId="0" borderId="8" xfId="0" applyNumberFormat="1" applyFont="1" applyFill="1" applyBorder="1" applyAlignment="1">
      <alignment vertical="center" wrapText="1"/>
    </xf>
    <xf numFmtId="49" fontId="36" fillId="0" borderId="8" xfId="63" applyNumberFormat="1" applyFont="1" applyFill="1" applyBorder="1" applyAlignment="1">
      <alignment horizontal="right" vertical="center" wrapText="1"/>
    </xf>
    <xf numFmtId="49" fontId="36" fillId="0" borderId="8" xfId="42" applyNumberFormat="1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37" fillId="0" borderId="8" xfId="0" applyNumberFormat="1" applyFont="1" applyFill="1" applyBorder="1" applyAlignment="1">
      <alignment horizontal="center" vertical="center" wrapText="1"/>
    </xf>
    <xf numFmtId="180" fontId="38" fillId="0" borderId="8" xfId="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right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180" fontId="19" fillId="0" borderId="8" xfId="42" applyNumberFormat="1" applyFont="1" applyFill="1" applyBorder="1" applyAlignment="1">
      <alignment horizontal="right" vertical="center" wrapText="1"/>
    </xf>
    <xf numFmtId="49" fontId="19" fillId="0" borderId="8" xfId="63" applyNumberFormat="1" applyFont="1" applyFill="1" applyBorder="1" applyAlignment="1">
      <alignment horizontal="right" vertical="center" wrapText="1"/>
    </xf>
    <xf numFmtId="49" fontId="19" fillId="0" borderId="8" xfId="42" applyNumberFormat="1" applyFont="1" applyFill="1" applyBorder="1" applyAlignment="1">
      <alignment horizontal="right" vertical="center" wrapText="1"/>
    </xf>
    <xf numFmtId="180" fontId="36" fillId="0" borderId="8" xfId="42" applyNumberFormat="1" applyFont="1" applyFill="1" applyBorder="1" applyAlignment="1">
      <alignment horizontal="right" vertical="center" wrapText="1"/>
    </xf>
    <xf numFmtId="180" fontId="42" fillId="0" borderId="8" xfId="42" applyNumberFormat="1" applyFont="1" applyFill="1" applyBorder="1" applyAlignment="1">
      <alignment horizontal="right" vertical="center" wrapText="1"/>
    </xf>
    <xf numFmtId="49" fontId="39" fillId="0" borderId="8" xfId="0" applyNumberFormat="1" applyFont="1" applyFill="1" applyBorder="1" applyAlignment="1">
      <alignment horizontal="right" vertical="center" wrapText="1"/>
    </xf>
    <xf numFmtId="49" fontId="35" fillId="0" borderId="8" xfId="0" applyNumberFormat="1" applyFont="1" applyFill="1" applyBorder="1" applyAlignment="1">
      <alignment horizontal="left" vertical="center" wrapText="1"/>
    </xf>
    <xf numFmtId="180" fontId="39" fillId="0" borderId="8" xfId="0" applyNumberFormat="1" applyFont="1" applyFill="1" applyBorder="1" applyAlignment="1">
      <alignment horizontal="right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36" fillId="0" borderId="0" xfId="42" applyNumberFormat="1" applyFont="1" applyFill="1" applyBorder="1" applyAlignment="1">
      <alignment horizontal="right" vertical="center" wrapText="1"/>
    </xf>
    <xf numFmtId="180" fontId="34" fillId="0" borderId="0" xfId="42" applyNumberFormat="1" applyFont="1" applyFill="1" applyBorder="1" applyAlignment="1">
      <alignment horizontal="center"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43" fillId="0" borderId="8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80" fontId="34" fillId="0" borderId="10" xfId="42" applyNumberFormat="1" applyFont="1" applyFill="1" applyBorder="1" applyAlignment="1">
      <alignment horizontal="right" vertical="center" wrapText="1"/>
    </xf>
    <xf numFmtId="49" fontId="34" fillId="0" borderId="10" xfId="0" applyNumberFormat="1" applyFont="1" applyFill="1" applyBorder="1" applyAlignment="1">
      <alignment horizontal="right" vertical="center" wrapText="1"/>
    </xf>
    <xf numFmtId="180" fontId="34" fillId="0" borderId="10" xfId="0" applyNumberFormat="1" applyFont="1" applyFill="1" applyBorder="1" applyAlignment="1">
      <alignment vertical="center" wrapText="1"/>
    </xf>
    <xf numFmtId="49" fontId="34" fillId="0" borderId="8" xfId="0" applyNumberFormat="1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180" fontId="34" fillId="0" borderId="11" xfId="42" applyNumberFormat="1" applyFont="1" applyFill="1" applyBorder="1" applyAlignment="1">
      <alignment horizontal="right" vertical="center" wrapText="1"/>
    </xf>
    <xf numFmtId="49" fontId="34" fillId="0" borderId="11" xfId="42" applyNumberFormat="1" applyFont="1" applyFill="1" applyBorder="1" applyAlignment="1">
      <alignment horizontal="right" vertical="center" wrapText="1"/>
    </xf>
    <xf numFmtId="180" fontId="34" fillId="0" borderId="11" xfId="0" applyNumberFormat="1" applyFont="1" applyFill="1" applyBorder="1" applyAlignment="1">
      <alignment vertical="center" wrapText="1"/>
    </xf>
    <xf numFmtId="49" fontId="41" fillId="0" borderId="8" xfId="0" applyNumberFormat="1" applyFont="1" applyFill="1" applyBorder="1" applyAlignment="1">
      <alignment horizontal="left" vertical="center" wrapText="1"/>
    </xf>
    <xf numFmtId="172" fontId="34" fillId="0" borderId="8" xfId="42" applyNumberFormat="1" applyFont="1" applyFill="1" applyBorder="1" applyAlignment="1">
      <alignment horizontal="center" vertical="center" wrapText="1"/>
    </xf>
    <xf numFmtId="172" fontId="39" fillId="0" borderId="8" xfId="42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right" vertical="center" wrapText="1"/>
    </xf>
    <xf numFmtId="180" fontId="51" fillId="0" borderId="9" xfId="0" applyNumberFormat="1" applyFont="1" applyFill="1" applyBorder="1" applyAlignment="1">
      <alignment vertical="center" wrapText="1"/>
    </xf>
    <xf numFmtId="172" fontId="36" fillId="0" borderId="0" xfId="4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34" fillId="0" borderId="0" xfId="0" applyFont="1" applyAlignment="1">
      <alignment/>
    </xf>
    <xf numFmtId="0" fontId="34" fillId="0" borderId="9" xfId="0" applyFont="1" applyBorder="1" applyAlignment="1">
      <alignment/>
    </xf>
    <xf numFmtId="180" fontId="34" fillId="0" borderId="9" xfId="0" applyNumberFormat="1" applyFont="1" applyFill="1" applyBorder="1" applyAlignment="1">
      <alignment vertical="center" wrapText="1"/>
    </xf>
    <xf numFmtId="0" fontId="34" fillId="0" borderId="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80" fontId="12" fillId="0" borderId="9" xfId="0" applyNumberFormat="1" applyFont="1" applyFill="1" applyBorder="1" applyAlignment="1">
      <alignment horizontal="center" vertical="center" wrapText="1"/>
    </xf>
    <xf numFmtId="180" fontId="47" fillId="0" borderId="0" xfId="42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top"/>
    </xf>
    <xf numFmtId="0" fontId="18" fillId="0" borderId="9" xfId="0" applyFont="1" applyBorder="1" applyAlignment="1">
      <alignment horizontal="center" vertical="top"/>
    </xf>
    <xf numFmtId="0" fontId="18" fillId="0" borderId="0" xfId="0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9525</xdr:rowOff>
    </xdr:from>
    <xdr:to>
      <xdr:col>4</xdr:col>
      <xdr:colOff>381000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28725" y="428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200025</xdr:rowOff>
    </xdr:from>
    <xdr:to>
      <xdr:col>10</xdr:col>
      <xdr:colOff>495300</xdr:colOff>
      <xdr:row>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6629400" y="4095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88"/>
  <sheetViews>
    <sheetView tabSelected="1" workbookViewId="0" topLeftCell="A1">
      <selection activeCell="I6" sqref="I6:I188"/>
    </sheetView>
  </sheetViews>
  <sheetFormatPr defaultColWidth="8.796875" defaultRowHeight="14.25"/>
  <cols>
    <col min="1" max="1" width="5.5" style="122" customWidth="1"/>
    <col min="2" max="2" width="5.69921875" style="122" customWidth="1"/>
    <col min="3" max="4" width="9" style="122" customWidth="1"/>
    <col min="5" max="5" width="6.09765625" style="122" customWidth="1"/>
    <col min="6" max="6" width="23.09765625" style="122" customWidth="1"/>
    <col min="7" max="7" width="24.69921875" style="122" customWidth="1"/>
    <col min="8" max="8" width="24" style="122" customWidth="1"/>
    <col min="9" max="11" width="9" style="122" customWidth="1"/>
    <col min="12" max="12" width="3.19921875" style="126" customWidth="1"/>
    <col min="13" max="13" width="3.59765625" style="126" customWidth="1"/>
    <col min="14" max="14" width="4.09765625" style="126" customWidth="1"/>
    <col min="15" max="15" width="4.69921875" style="126" customWidth="1"/>
    <col min="16" max="16" width="7.69921875" style="122" customWidth="1"/>
    <col min="17" max="16384" width="9" style="122" customWidth="1"/>
  </cols>
  <sheetData>
    <row r="5" spans="1:18" s="143" customFormat="1" ht="15.75">
      <c r="A5" s="141" t="s">
        <v>2</v>
      </c>
      <c r="B5" s="141" t="s">
        <v>162</v>
      </c>
      <c r="C5" s="141" t="s">
        <v>163</v>
      </c>
      <c r="D5" s="141" t="s">
        <v>254</v>
      </c>
      <c r="E5" s="141" t="s">
        <v>252</v>
      </c>
      <c r="F5" s="141" t="s">
        <v>253</v>
      </c>
      <c r="G5" s="141" t="s">
        <v>255</v>
      </c>
      <c r="H5" s="141" t="s">
        <v>256</v>
      </c>
      <c r="I5" s="141" t="s">
        <v>262</v>
      </c>
      <c r="J5" s="141" t="s">
        <v>259</v>
      </c>
      <c r="K5" s="141" t="s">
        <v>164</v>
      </c>
      <c r="L5" s="142" t="s">
        <v>257</v>
      </c>
      <c r="M5" s="142" t="s">
        <v>258</v>
      </c>
      <c r="N5" s="142" t="s">
        <v>195</v>
      </c>
      <c r="O5" s="142"/>
      <c r="P5" s="141" t="s">
        <v>198</v>
      </c>
      <c r="Q5" s="141" t="s">
        <v>250</v>
      </c>
      <c r="R5" s="141" t="s">
        <v>251</v>
      </c>
    </row>
    <row r="6" spans="1:18" ht="30" customHeight="1">
      <c r="A6" s="125">
        <v>1</v>
      </c>
      <c r="B6" s="123">
        <v>1</v>
      </c>
      <c r="C6" s="123" t="s">
        <v>8</v>
      </c>
      <c r="D6" s="123" t="s">
        <v>645</v>
      </c>
      <c r="E6" s="123" t="s">
        <v>166</v>
      </c>
      <c r="F6" s="123" t="s">
        <v>260</v>
      </c>
      <c r="G6" s="123" t="s">
        <v>261</v>
      </c>
      <c r="H6" s="123" t="s">
        <v>269</v>
      </c>
      <c r="I6" s="125" t="s">
        <v>270</v>
      </c>
      <c r="J6" s="123" t="s">
        <v>231</v>
      </c>
      <c r="K6" s="123">
        <v>217000</v>
      </c>
      <c r="L6" s="125" t="s">
        <v>169</v>
      </c>
      <c r="M6" s="125" t="s">
        <v>171</v>
      </c>
      <c r="N6" s="125">
        <v>20</v>
      </c>
      <c r="O6" s="125">
        <v>2</v>
      </c>
      <c r="P6" s="123">
        <v>23500</v>
      </c>
      <c r="Q6" s="123">
        <v>301705.1282051282</v>
      </c>
      <c r="R6" s="124">
        <f>Q6/1000</f>
        <v>301.7051282051282</v>
      </c>
    </row>
    <row r="7" spans="1:18" ht="15.75">
      <c r="A7" s="125">
        <v>2</v>
      </c>
      <c r="B7" s="123">
        <v>4</v>
      </c>
      <c r="C7" s="123" t="s">
        <v>68</v>
      </c>
      <c r="D7" s="123" t="s">
        <v>646</v>
      </c>
      <c r="E7" s="123" t="s">
        <v>166</v>
      </c>
      <c r="F7" s="123" t="s">
        <v>275</v>
      </c>
      <c r="G7" s="123" t="s">
        <v>276</v>
      </c>
      <c r="H7" s="123" t="s">
        <v>269</v>
      </c>
      <c r="I7" s="125" t="s">
        <v>270</v>
      </c>
      <c r="J7" s="123" t="s">
        <v>231</v>
      </c>
      <c r="K7" s="123">
        <v>173500</v>
      </c>
      <c r="L7" s="125" t="s">
        <v>169</v>
      </c>
      <c r="M7" s="125" t="s">
        <v>171</v>
      </c>
      <c r="N7" s="125">
        <v>10</v>
      </c>
      <c r="O7" s="125">
        <v>3</v>
      </c>
      <c r="P7" s="123">
        <v>23500</v>
      </c>
      <c r="Q7" s="123">
        <v>222925.28735632185</v>
      </c>
      <c r="R7" s="124">
        <f>Q7/1000</f>
        <v>222.92528735632183</v>
      </c>
    </row>
    <row r="8" spans="1:18" ht="15.75">
      <c r="A8" s="125">
        <v>3</v>
      </c>
      <c r="B8" s="123">
        <v>5</v>
      </c>
      <c r="C8" s="123" t="s">
        <v>75</v>
      </c>
      <c r="D8" s="123" t="s">
        <v>647</v>
      </c>
      <c r="E8" s="123" t="s">
        <v>165</v>
      </c>
      <c r="F8" s="123" t="s">
        <v>288</v>
      </c>
      <c r="G8" s="123" t="s">
        <v>289</v>
      </c>
      <c r="H8" s="123" t="s">
        <v>269</v>
      </c>
      <c r="I8" s="125" t="s">
        <v>270</v>
      </c>
      <c r="J8" s="123"/>
      <c r="K8" s="123">
        <v>177820</v>
      </c>
      <c r="L8" s="125" t="s">
        <v>169</v>
      </c>
      <c r="M8" s="125" t="s">
        <v>170</v>
      </c>
      <c r="N8" s="125" t="s">
        <v>211</v>
      </c>
      <c r="O8" s="125" t="s">
        <v>168</v>
      </c>
      <c r="P8" s="123">
        <v>23500</v>
      </c>
      <c r="Q8" s="123">
        <v>254435.06493506493</v>
      </c>
      <c r="R8" s="124">
        <f>Q8/1000</f>
        <v>254.43506493506493</v>
      </c>
    </row>
    <row r="9" spans="1:18" ht="15.75">
      <c r="A9" s="125">
        <v>4</v>
      </c>
      <c r="B9" s="123">
        <v>6</v>
      </c>
      <c r="C9" s="123" t="s">
        <v>98</v>
      </c>
      <c r="D9" s="123" t="s">
        <v>648</v>
      </c>
      <c r="E9" s="123" t="s">
        <v>166</v>
      </c>
      <c r="F9" s="123" t="s">
        <v>290</v>
      </c>
      <c r="G9" s="123" t="s">
        <v>291</v>
      </c>
      <c r="H9" s="123" t="s">
        <v>269</v>
      </c>
      <c r="I9" s="125" t="s">
        <v>270</v>
      </c>
      <c r="J9" s="123" t="s">
        <v>231</v>
      </c>
      <c r="K9" s="123">
        <v>129800</v>
      </c>
      <c r="L9" s="125" t="s">
        <v>169</v>
      </c>
      <c r="M9" s="125" t="s">
        <v>170</v>
      </c>
      <c r="N9" s="125" t="s">
        <v>212</v>
      </c>
      <c r="O9" s="125" t="s">
        <v>168</v>
      </c>
      <c r="P9" s="123">
        <v>23500</v>
      </c>
      <c r="Q9" s="123">
        <v>181792.68292682926</v>
      </c>
      <c r="R9" s="124">
        <f>Q9/1000</f>
        <v>181.79268292682926</v>
      </c>
    </row>
    <row r="10" spans="1:18" ht="15.75">
      <c r="A10" s="125">
        <v>5</v>
      </c>
      <c r="B10" s="123">
        <v>8</v>
      </c>
      <c r="C10" s="123" t="s">
        <v>180</v>
      </c>
      <c r="D10" s="123" t="s">
        <v>649</v>
      </c>
      <c r="E10" s="123" t="s">
        <v>165</v>
      </c>
      <c r="F10" s="123" t="s">
        <v>292</v>
      </c>
      <c r="G10" s="123" t="s">
        <v>293</v>
      </c>
      <c r="H10" s="123" t="s">
        <v>269</v>
      </c>
      <c r="I10" s="125" t="s">
        <v>270</v>
      </c>
      <c r="J10" s="123" t="s">
        <v>231</v>
      </c>
      <c r="K10" s="123">
        <v>385600</v>
      </c>
      <c r="L10" s="125" t="s">
        <v>169</v>
      </c>
      <c r="M10" s="125" t="s">
        <v>170</v>
      </c>
      <c r="N10" s="125" t="s">
        <v>211</v>
      </c>
      <c r="O10" s="125" t="s">
        <v>168</v>
      </c>
      <c r="P10" s="123">
        <v>23500</v>
      </c>
      <c r="Q10" s="123">
        <v>524279.2207792208</v>
      </c>
      <c r="R10" s="124">
        <f>Q10/1000</f>
        <v>524.2792207792209</v>
      </c>
    </row>
    <row r="11" spans="1:18" ht="15.75">
      <c r="A11" s="125">
        <v>6</v>
      </c>
      <c r="B11" s="123">
        <v>14</v>
      </c>
      <c r="C11" s="123" t="s">
        <v>5</v>
      </c>
      <c r="D11" s="123" t="s">
        <v>647</v>
      </c>
      <c r="E11" s="123" t="s">
        <v>166</v>
      </c>
      <c r="F11" s="123" t="s">
        <v>296</v>
      </c>
      <c r="G11" s="123" t="s">
        <v>297</v>
      </c>
      <c r="H11" s="123" t="s">
        <v>269</v>
      </c>
      <c r="I11" s="125" t="s">
        <v>270</v>
      </c>
      <c r="J11" s="123" t="s">
        <v>231</v>
      </c>
      <c r="K11" s="123">
        <v>139200</v>
      </c>
      <c r="L11" s="125" t="s">
        <v>169</v>
      </c>
      <c r="M11" s="125" t="s">
        <v>171</v>
      </c>
      <c r="N11" s="125" t="s">
        <v>214</v>
      </c>
      <c r="O11" s="125" t="s">
        <v>168</v>
      </c>
      <c r="P11" s="123">
        <v>23500</v>
      </c>
      <c r="Q11" s="123">
        <v>183500</v>
      </c>
      <c r="R11" s="124">
        <f>Q11/1000</f>
        <v>183.5</v>
      </c>
    </row>
    <row r="12" spans="1:18" ht="15.75">
      <c r="A12" s="125">
        <v>7</v>
      </c>
      <c r="B12" s="123">
        <v>15</v>
      </c>
      <c r="C12" s="123" t="s">
        <v>24</v>
      </c>
      <c r="D12" s="123" t="s">
        <v>645</v>
      </c>
      <c r="E12" s="123" t="s">
        <v>166</v>
      </c>
      <c r="F12" s="123" t="s">
        <v>298</v>
      </c>
      <c r="G12" s="123" t="s">
        <v>299</v>
      </c>
      <c r="H12" s="123" t="s">
        <v>269</v>
      </c>
      <c r="I12" s="125" t="s">
        <v>270</v>
      </c>
      <c r="J12" s="123" t="s">
        <v>231</v>
      </c>
      <c r="K12" s="123">
        <v>160000</v>
      </c>
      <c r="L12" s="125" t="s">
        <v>169</v>
      </c>
      <c r="M12" s="125" t="s">
        <v>171</v>
      </c>
      <c r="N12" s="125" t="s">
        <v>212</v>
      </c>
      <c r="O12" s="125" t="s">
        <v>161</v>
      </c>
      <c r="P12" s="123">
        <v>23500</v>
      </c>
      <c r="Q12" s="123">
        <v>216271.0843373494</v>
      </c>
      <c r="R12" s="124">
        <f>Q12/1000</f>
        <v>216.2710843373494</v>
      </c>
    </row>
    <row r="13" spans="1:18" ht="15.75">
      <c r="A13" s="125">
        <v>8</v>
      </c>
      <c r="B13" s="123">
        <v>17</v>
      </c>
      <c r="C13" s="123" t="s">
        <v>30</v>
      </c>
      <c r="D13" s="123" t="s">
        <v>649</v>
      </c>
      <c r="E13" s="123" t="s">
        <v>167</v>
      </c>
      <c r="F13" s="123" t="s">
        <v>300</v>
      </c>
      <c r="G13" s="123" t="s">
        <v>301</v>
      </c>
      <c r="H13" s="123" t="s">
        <v>269</v>
      </c>
      <c r="I13" s="125" t="s">
        <v>270</v>
      </c>
      <c r="J13" s="123" t="s">
        <v>231</v>
      </c>
      <c r="K13" s="123">
        <v>1011400</v>
      </c>
      <c r="L13" s="125" t="s">
        <v>169</v>
      </c>
      <c r="M13" s="125" t="s">
        <v>170</v>
      </c>
      <c r="N13" s="125" t="s">
        <v>212</v>
      </c>
      <c r="O13" s="125" t="s">
        <v>168</v>
      </c>
      <c r="P13" s="123">
        <v>23500</v>
      </c>
      <c r="Q13" s="123">
        <v>1256914.6341463414</v>
      </c>
      <c r="R13" s="124">
        <f>Q13/1000</f>
        <v>1256.9146341463413</v>
      </c>
    </row>
    <row r="14" spans="1:18" ht="15.75">
      <c r="A14" s="125">
        <v>9</v>
      </c>
      <c r="B14" s="123">
        <v>24</v>
      </c>
      <c r="C14" s="123" t="s">
        <v>81</v>
      </c>
      <c r="D14" s="123" t="s">
        <v>650</v>
      </c>
      <c r="E14" s="123" t="s">
        <v>166</v>
      </c>
      <c r="F14" s="123" t="s">
        <v>302</v>
      </c>
      <c r="G14" s="123" t="s">
        <v>303</v>
      </c>
      <c r="H14" s="123"/>
      <c r="I14" s="125" t="s">
        <v>270</v>
      </c>
      <c r="J14" s="123" t="s">
        <v>231</v>
      </c>
      <c r="K14" s="123">
        <v>239000</v>
      </c>
      <c r="L14" s="125" t="s">
        <v>169</v>
      </c>
      <c r="M14" s="125" t="s">
        <v>170</v>
      </c>
      <c r="N14" s="125" t="s">
        <v>215</v>
      </c>
      <c r="O14" s="125" t="s">
        <v>161</v>
      </c>
      <c r="P14" s="123">
        <v>23500</v>
      </c>
      <c r="Q14" s="123">
        <v>337973.6842105263</v>
      </c>
      <c r="R14" s="124">
        <f>Q14/1000</f>
        <v>337.9736842105263</v>
      </c>
    </row>
    <row r="15" spans="1:18" ht="15.75">
      <c r="A15" s="125">
        <v>10</v>
      </c>
      <c r="B15" s="123">
        <v>25</v>
      </c>
      <c r="C15" s="123" t="s">
        <v>87</v>
      </c>
      <c r="D15" s="123" t="s">
        <v>650</v>
      </c>
      <c r="E15" s="123" t="s">
        <v>165</v>
      </c>
      <c r="F15" s="123" t="s">
        <v>617</v>
      </c>
      <c r="G15" s="123" t="s">
        <v>618</v>
      </c>
      <c r="H15" s="123" t="s">
        <v>269</v>
      </c>
      <c r="I15" s="125" t="s">
        <v>270</v>
      </c>
      <c r="J15" s="123" t="s">
        <v>231</v>
      </c>
      <c r="K15" s="123">
        <v>242000</v>
      </c>
      <c r="L15" s="125"/>
      <c r="M15" s="125"/>
      <c r="N15" s="125"/>
      <c r="O15" s="125"/>
      <c r="P15" s="123"/>
      <c r="Q15" s="123">
        <v>242000</v>
      </c>
      <c r="R15" s="124">
        <f>Q15/1000</f>
        <v>242</v>
      </c>
    </row>
    <row r="16" spans="1:18" ht="15.75">
      <c r="A16" s="125">
        <v>11</v>
      </c>
      <c r="B16" s="123">
        <v>27</v>
      </c>
      <c r="C16" s="123" t="s">
        <v>271</v>
      </c>
      <c r="D16" s="123" t="s">
        <v>645</v>
      </c>
      <c r="E16" s="123" t="s">
        <v>165</v>
      </c>
      <c r="F16" s="123" t="s">
        <v>304</v>
      </c>
      <c r="G16" s="123" t="s">
        <v>305</v>
      </c>
      <c r="H16" s="123" t="s">
        <v>269</v>
      </c>
      <c r="I16" s="125" t="s">
        <v>270</v>
      </c>
      <c r="J16" s="123"/>
      <c r="K16" s="123">
        <v>761600</v>
      </c>
      <c r="L16" s="125" t="s">
        <v>169</v>
      </c>
      <c r="M16" s="125" t="s">
        <v>170</v>
      </c>
      <c r="N16" s="125" t="s">
        <v>211</v>
      </c>
      <c r="O16" s="125" t="s">
        <v>161</v>
      </c>
      <c r="P16" s="123">
        <v>23500</v>
      </c>
      <c r="Q16" s="123">
        <v>999910.2564102564</v>
      </c>
      <c r="R16" s="124">
        <f>Q16/1000</f>
        <v>999.9102564102564</v>
      </c>
    </row>
    <row r="17" spans="1:18" ht="15.75">
      <c r="A17" s="125">
        <v>12</v>
      </c>
      <c r="B17" s="123">
        <v>28</v>
      </c>
      <c r="C17" s="123" t="s">
        <v>627</v>
      </c>
      <c r="D17" s="123" t="s">
        <v>651</v>
      </c>
      <c r="E17" s="123" t="s">
        <v>166</v>
      </c>
      <c r="F17" s="123" t="s">
        <v>306</v>
      </c>
      <c r="G17" s="123" t="s">
        <v>307</v>
      </c>
      <c r="H17" s="123" t="s">
        <v>269</v>
      </c>
      <c r="I17" s="125" t="s">
        <v>270</v>
      </c>
      <c r="J17" s="123" t="s">
        <v>231</v>
      </c>
      <c r="K17" s="123">
        <v>109000</v>
      </c>
      <c r="L17" s="125" t="s">
        <v>169</v>
      </c>
      <c r="M17" s="125" t="s">
        <v>171</v>
      </c>
      <c r="N17" s="125" t="s">
        <v>212</v>
      </c>
      <c r="O17" s="125" t="s">
        <v>168</v>
      </c>
      <c r="P17" s="123">
        <v>23500</v>
      </c>
      <c r="Q17" s="123">
        <v>156426.82926829267</v>
      </c>
      <c r="R17" s="124">
        <f>Q17/1000</f>
        <v>156.42682926829266</v>
      </c>
    </row>
    <row r="18" spans="1:18" ht="15.75">
      <c r="A18" s="125">
        <v>13</v>
      </c>
      <c r="B18" s="123">
        <v>29</v>
      </c>
      <c r="C18" s="123" t="s">
        <v>110</v>
      </c>
      <c r="D18" s="123" t="s">
        <v>652</v>
      </c>
      <c r="E18" s="123" t="s">
        <v>165</v>
      </c>
      <c r="F18" s="123" t="s">
        <v>308</v>
      </c>
      <c r="G18" s="123" t="s">
        <v>309</v>
      </c>
      <c r="H18" s="123" t="s">
        <v>269</v>
      </c>
      <c r="I18" s="125" t="s">
        <v>270</v>
      </c>
      <c r="J18" s="123"/>
      <c r="K18" s="123">
        <v>331700</v>
      </c>
      <c r="L18" s="125" t="s">
        <v>169</v>
      </c>
      <c r="M18" s="125" t="s">
        <v>170</v>
      </c>
      <c r="N18" s="125" t="s">
        <v>211</v>
      </c>
      <c r="O18" s="125" t="s">
        <v>161</v>
      </c>
      <c r="P18" s="123">
        <v>23500</v>
      </c>
      <c r="Q18" s="123">
        <v>448756.41025641025</v>
      </c>
      <c r="R18" s="124">
        <f>Q18/1000</f>
        <v>448.7564102564103</v>
      </c>
    </row>
    <row r="19" spans="1:18" ht="15.75">
      <c r="A19" s="125">
        <v>14</v>
      </c>
      <c r="B19" s="123">
        <v>30</v>
      </c>
      <c r="C19" s="123" t="s">
        <v>124</v>
      </c>
      <c r="D19" s="123" t="s">
        <v>653</v>
      </c>
      <c r="E19" s="123" t="s">
        <v>165</v>
      </c>
      <c r="F19" s="123" t="s">
        <v>310</v>
      </c>
      <c r="G19" s="123" t="s">
        <v>311</v>
      </c>
      <c r="H19" s="123" t="s">
        <v>269</v>
      </c>
      <c r="I19" s="125" t="s">
        <v>270</v>
      </c>
      <c r="J19" s="123" t="s">
        <v>231</v>
      </c>
      <c r="K19" s="123">
        <v>928200</v>
      </c>
      <c r="L19" s="125" t="s">
        <v>169</v>
      </c>
      <c r="M19" s="125" t="s">
        <v>171</v>
      </c>
      <c r="N19" s="125" t="s">
        <v>214</v>
      </c>
      <c r="O19" s="125" t="s">
        <v>168</v>
      </c>
      <c r="P19" s="123">
        <v>23500</v>
      </c>
      <c r="Q19" s="123">
        <v>1090396.551724138</v>
      </c>
      <c r="R19" s="124">
        <f>Q19/1000</f>
        <v>1090.396551724138</v>
      </c>
    </row>
    <row r="20" spans="1:18" ht="15.75">
      <c r="A20" s="125">
        <v>15</v>
      </c>
      <c r="B20" s="123">
        <v>33</v>
      </c>
      <c r="C20" s="123" t="s">
        <v>688</v>
      </c>
      <c r="D20" s="123" t="s">
        <v>647</v>
      </c>
      <c r="E20" s="123" t="s">
        <v>166</v>
      </c>
      <c r="F20" s="123" t="s">
        <v>689</v>
      </c>
      <c r="G20" s="123" t="s">
        <v>707</v>
      </c>
      <c r="H20" s="123" t="s">
        <v>269</v>
      </c>
      <c r="I20" s="125" t="s">
        <v>270</v>
      </c>
      <c r="J20" s="123" t="s">
        <v>231</v>
      </c>
      <c r="K20" s="123">
        <v>40500</v>
      </c>
      <c r="L20" s="125"/>
      <c r="M20" s="125"/>
      <c r="N20" s="125"/>
      <c r="O20" s="125"/>
      <c r="P20" s="123"/>
      <c r="Q20" s="123">
        <v>40500</v>
      </c>
      <c r="R20" s="124">
        <f>Q20/1000</f>
        <v>40.5</v>
      </c>
    </row>
    <row r="21" spans="1:18" ht="15.75">
      <c r="A21" s="125">
        <v>16</v>
      </c>
      <c r="B21" s="123">
        <v>35</v>
      </c>
      <c r="C21" s="123" t="s">
        <v>32</v>
      </c>
      <c r="D21" s="123" t="s">
        <v>654</v>
      </c>
      <c r="E21" s="123" t="s">
        <v>166</v>
      </c>
      <c r="F21" s="123" t="s">
        <v>312</v>
      </c>
      <c r="G21" s="123" t="s">
        <v>313</v>
      </c>
      <c r="H21" s="123" t="s">
        <v>269</v>
      </c>
      <c r="I21" s="125" t="s">
        <v>270</v>
      </c>
      <c r="J21" s="123" t="s">
        <v>231</v>
      </c>
      <c r="K21" s="123">
        <v>190200</v>
      </c>
      <c r="L21" s="125" t="s">
        <v>169</v>
      </c>
      <c r="M21" s="125" t="s">
        <v>171</v>
      </c>
      <c r="N21" s="125" t="s">
        <v>214</v>
      </c>
      <c r="O21" s="125" t="s">
        <v>168</v>
      </c>
      <c r="P21" s="123">
        <v>23500</v>
      </c>
      <c r="Q21" s="123">
        <v>242120.6896551724</v>
      </c>
      <c r="R21" s="124">
        <f>Q21/1000</f>
        <v>242.1206896551724</v>
      </c>
    </row>
    <row r="22" spans="1:18" ht="15.75">
      <c r="A22" s="125">
        <v>17</v>
      </c>
      <c r="B22" s="123">
        <v>37</v>
      </c>
      <c r="C22" s="123" t="s">
        <v>44</v>
      </c>
      <c r="D22" s="123" t="s">
        <v>645</v>
      </c>
      <c r="E22" s="123" t="s">
        <v>165</v>
      </c>
      <c r="F22" s="123" t="s">
        <v>315</v>
      </c>
      <c r="G22" s="123" t="s">
        <v>314</v>
      </c>
      <c r="H22" s="123" t="s">
        <v>269</v>
      </c>
      <c r="I22" s="125" t="s">
        <v>270</v>
      </c>
      <c r="J22" s="123" t="s">
        <v>231</v>
      </c>
      <c r="K22" s="123">
        <v>381900</v>
      </c>
      <c r="L22" s="125" t="s">
        <v>169</v>
      </c>
      <c r="M22" s="125" t="s">
        <v>171</v>
      </c>
      <c r="N22" s="125" t="s">
        <v>211</v>
      </c>
      <c r="O22" s="125" t="s">
        <v>161</v>
      </c>
      <c r="P22" s="123">
        <v>23500</v>
      </c>
      <c r="Q22" s="123">
        <v>513115.3846153846</v>
      </c>
      <c r="R22" s="124">
        <f>Q22/1000</f>
        <v>513.1153846153846</v>
      </c>
    </row>
    <row r="23" spans="1:18" ht="15.75">
      <c r="A23" s="125">
        <v>18</v>
      </c>
      <c r="B23" s="123">
        <v>39</v>
      </c>
      <c r="C23" s="123" t="s">
        <v>58</v>
      </c>
      <c r="D23" s="123" t="s">
        <v>655</v>
      </c>
      <c r="E23" s="123" t="s">
        <v>166</v>
      </c>
      <c r="F23" s="123" t="s">
        <v>316</v>
      </c>
      <c r="G23" s="123" t="s">
        <v>317</v>
      </c>
      <c r="H23" s="123" t="s">
        <v>269</v>
      </c>
      <c r="I23" s="125" t="s">
        <v>270</v>
      </c>
      <c r="J23" s="123" t="s">
        <v>231</v>
      </c>
      <c r="K23" s="123">
        <v>141300</v>
      </c>
      <c r="L23" s="125" t="s">
        <v>169</v>
      </c>
      <c r="M23" s="125" t="s">
        <v>171</v>
      </c>
      <c r="N23" s="125" t="s">
        <v>215</v>
      </c>
      <c r="O23" s="125" t="s">
        <v>168</v>
      </c>
      <c r="P23" s="123">
        <v>23500</v>
      </c>
      <c r="Q23" s="123">
        <v>211900</v>
      </c>
      <c r="R23" s="124">
        <f>Q23/1000</f>
        <v>211.9</v>
      </c>
    </row>
    <row r="24" spans="1:18" ht="15.75">
      <c r="A24" s="125">
        <v>19</v>
      </c>
      <c r="B24" s="123">
        <v>41</v>
      </c>
      <c r="C24" s="123" t="s">
        <v>64</v>
      </c>
      <c r="D24" s="123" t="s">
        <v>652</v>
      </c>
      <c r="E24" s="123" t="s">
        <v>165</v>
      </c>
      <c r="F24" s="123" t="s">
        <v>318</v>
      </c>
      <c r="G24" s="123" t="s">
        <v>319</v>
      </c>
      <c r="H24" s="123" t="s">
        <v>269</v>
      </c>
      <c r="I24" s="125" t="s">
        <v>270</v>
      </c>
      <c r="J24" s="123" t="s">
        <v>231</v>
      </c>
      <c r="K24" s="123">
        <v>1320000</v>
      </c>
      <c r="L24" s="125" t="s">
        <v>169</v>
      </c>
      <c r="M24" s="125" t="s">
        <v>170</v>
      </c>
      <c r="N24" s="125" t="s">
        <v>211</v>
      </c>
      <c r="O24" s="125" t="s">
        <v>161</v>
      </c>
      <c r="P24" s="123">
        <v>23500</v>
      </c>
      <c r="Q24" s="123">
        <v>1715807.6923076923</v>
      </c>
      <c r="R24" s="124">
        <f>Q24/1000</f>
        <v>1715.8076923076922</v>
      </c>
    </row>
    <row r="25" spans="1:18" ht="15.75">
      <c r="A25" s="125">
        <v>20</v>
      </c>
      <c r="B25" s="123">
        <v>42</v>
      </c>
      <c r="C25" s="123" t="s">
        <v>690</v>
      </c>
      <c r="D25" s="123" t="s">
        <v>651</v>
      </c>
      <c r="E25" s="123" t="s">
        <v>166</v>
      </c>
      <c r="F25" s="123" t="s">
        <v>691</v>
      </c>
      <c r="G25" s="123" t="s">
        <v>710</v>
      </c>
      <c r="H25" s="123" t="s">
        <v>269</v>
      </c>
      <c r="I25" s="125" t="s">
        <v>270</v>
      </c>
      <c r="J25" s="123" t="s">
        <v>231</v>
      </c>
      <c r="K25" s="123">
        <v>109000</v>
      </c>
      <c r="L25" s="125" t="s">
        <v>169</v>
      </c>
      <c r="M25" s="125" t="s">
        <v>170</v>
      </c>
      <c r="N25" s="125" t="s">
        <v>214</v>
      </c>
      <c r="O25" s="125" t="s">
        <v>168</v>
      </c>
      <c r="P25" s="123">
        <v>23500</v>
      </c>
      <c r="Q25" s="123">
        <v>148787.3563218391</v>
      </c>
      <c r="R25" s="124">
        <f>Q25/1000</f>
        <v>148.7873563218391</v>
      </c>
    </row>
    <row r="26" spans="1:18" ht="15.75">
      <c r="A26" s="125">
        <v>21</v>
      </c>
      <c r="B26" s="123">
        <v>44</v>
      </c>
      <c r="C26" s="123" t="s">
        <v>84</v>
      </c>
      <c r="D26" s="123" t="s">
        <v>650</v>
      </c>
      <c r="E26" s="123" t="s">
        <v>165</v>
      </c>
      <c r="F26" s="123" t="s">
        <v>320</v>
      </c>
      <c r="G26" s="123" t="s">
        <v>321</v>
      </c>
      <c r="H26" s="123" t="s">
        <v>269</v>
      </c>
      <c r="I26" s="125" t="s">
        <v>270</v>
      </c>
      <c r="J26" s="123"/>
      <c r="K26" s="123">
        <v>276700</v>
      </c>
      <c r="L26" s="125" t="s">
        <v>169</v>
      </c>
      <c r="M26" s="125" t="s">
        <v>170</v>
      </c>
      <c r="N26" s="125" t="s">
        <v>211</v>
      </c>
      <c r="O26" s="125" t="s">
        <v>161</v>
      </c>
      <c r="P26" s="123">
        <v>23500</v>
      </c>
      <c r="Q26" s="123">
        <v>378243.58974358975</v>
      </c>
      <c r="R26" s="124">
        <f>Q26/1000</f>
        <v>378.2435897435897</v>
      </c>
    </row>
    <row r="27" spans="1:18" ht="15.75">
      <c r="A27" s="125">
        <v>22</v>
      </c>
      <c r="B27" s="123">
        <v>46</v>
      </c>
      <c r="C27" s="123" t="s">
        <v>157</v>
      </c>
      <c r="D27" s="123" t="s">
        <v>656</v>
      </c>
      <c r="E27" s="123" t="s">
        <v>166</v>
      </c>
      <c r="F27" s="123" t="s">
        <v>322</v>
      </c>
      <c r="G27" s="123" t="s">
        <v>323</v>
      </c>
      <c r="H27" s="123" t="s">
        <v>269</v>
      </c>
      <c r="I27" s="125" t="s">
        <v>270</v>
      </c>
      <c r="J27" s="123" t="s">
        <v>231</v>
      </c>
      <c r="K27" s="123">
        <v>171500</v>
      </c>
      <c r="L27" s="125" t="s">
        <v>169</v>
      </c>
      <c r="M27" s="125" t="s">
        <v>171</v>
      </c>
      <c r="N27" s="125" t="s">
        <v>212</v>
      </c>
      <c r="O27" s="125" t="s">
        <v>161</v>
      </c>
      <c r="P27" s="123">
        <v>23500</v>
      </c>
      <c r="Q27" s="123">
        <v>230126.5060240964</v>
      </c>
      <c r="R27" s="124">
        <f>Q27/1000</f>
        <v>230.1265060240964</v>
      </c>
    </row>
    <row r="28" spans="1:18" ht="15.75">
      <c r="A28" s="125">
        <v>23</v>
      </c>
      <c r="B28" s="123">
        <v>47</v>
      </c>
      <c r="C28" s="123" t="s">
        <v>96</v>
      </c>
      <c r="D28" s="123" t="s">
        <v>645</v>
      </c>
      <c r="E28" s="123" t="s">
        <v>165</v>
      </c>
      <c r="F28" s="123" t="s">
        <v>324</v>
      </c>
      <c r="G28" s="123" t="s">
        <v>325</v>
      </c>
      <c r="H28" s="123" t="s">
        <v>269</v>
      </c>
      <c r="I28" s="125" t="s">
        <v>270</v>
      </c>
      <c r="J28" s="123" t="s">
        <v>231</v>
      </c>
      <c r="K28" s="123">
        <v>1299000</v>
      </c>
      <c r="L28" s="125"/>
      <c r="M28" s="125"/>
      <c r="N28" s="125"/>
      <c r="O28" s="125"/>
      <c r="P28" s="123"/>
      <c r="Q28" s="123">
        <v>1299000</v>
      </c>
      <c r="R28" s="124">
        <f>Q28/1000</f>
        <v>1299</v>
      </c>
    </row>
    <row r="29" spans="1:18" ht="15.75">
      <c r="A29" s="125">
        <v>24</v>
      </c>
      <c r="B29" s="123">
        <v>48</v>
      </c>
      <c r="C29" s="123" t="s">
        <v>699</v>
      </c>
      <c r="D29" s="123" t="s">
        <v>645</v>
      </c>
      <c r="E29" s="123" t="s">
        <v>165</v>
      </c>
      <c r="F29" s="123" t="s">
        <v>700</v>
      </c>
      <c r="G29" s="123" t="s">
        <v>711</v>
      </c>
      <c r="H29" s="123" t="s">
        <v>269</v>
      </c>
      <c r="I29" s="125" t="s">
        <v>270</v>
      </c>
      <c r="J29" s="123" t="s">
        <v>231</v>
      </c>
      <c r="K29" s="123">
        <v>24900</v>
      </c>
      <c r="L29" s="125"/>
      <c r="M29" s="125"/>
      <c r="N29" s="125"/>
      <c r="O29" s="125"/>
      <c r="P29" s="123"/>
      <c r="Q29" s="123">
        <v>24900</v>
      </c>
      <c r="R29" s="124">
        <f>Q29/1000</f>
        <v>24.9</v>
      </c>
    </row>
    <row r="30" spans="1:18" ht="15.75">
      <c r="A30" s="125">
        <v>25</v>
      </c>
      <c r="B30" s="123">
        <v>49</v>
      </c>
      <c r="C30" s="123" t="s">
        <v>4</v>
      </c>
      <c r="D30" s="123" t="s">
        <v>657</v>
      </c>
      <c r="E30" s="123" t="s">
        <v>166</v>
      </c>
      <c r="F30" s="123" t="s">
        <v>326</v>
      </c>
      <c r="G30" s="123" t="s">
        <v>307</v>
      </c>
      <c r="H30" s="123" t="s">
        <v>269</v>
      </c>
      <c r="I30" s="125" t="s">
        <v>270</v>
      </c>
      <c r="J30" s="123" t="s">
        <v>231</v>
      </c>
      <c r="K30" s="123">
        <v>279600</v>
      </c>
      <c r="L30" s="125" t="s">
        <v>169</v>
      </c>
      <c r="M30" s="125" t="s">
        <v>171</v>
      </c>
      <c r="N30" s="125" t="s">
        <v>212</v>
      </c>
      <c r="O30" s="125" t="s">
        <v>168</v>
      </c>
      <c r="P30" s="123">
        <v>23500</v>
      </c>
      <c r="Q30" s="123">
        <v>364475.60975609755</v>
      </c>
      <c r="R30" s="124">
        <f>Q30/1000</f>
        <v>364.4756097560975</v>
      </c>
    </row>
    <row r="31" spans="1:18" ht="15.75">
      <c r="A31" s="125">
        <v>26</v>
      </c>
      <c r="B31" s="123">
        <v>50</v>
      </c>
      <c r="C31" s="123" t="s">
        <v>230</v>
      </c>
      <c r="D31" s="123" t="s">
        <v>647</v>
      </c>
      <c r="E31" s="123" t="s">
        <v>166</v>
      </c>
      <c r="F31" s="123" t="s">
        <v>327</v>
      </c>
      <c r="G31" s="123" t="s">
        <v>328</v>
      </c>
      <c r="H31" s="123" t="s">
        <v>269</v>
      </c>
      <c r="I31" s="125" t="s">
        <v>270</v>
      </c>
      <c r="J31" s="123"/>
      <c r="K31" s="123">
        <v>252100</v>
      </c>
      <c r="L31" s="125" t="s">
        <v>169</v>
      </c>
      <c r="M31" s="125" t="s">
        <v>170</v>
      </c>
      <c r="N31" s="125" t="s">
        <v>226</v>
      </c>
      <c r="O31" s="125" t="s">
        <v>161</v>
      </c>
      <c r="P31" s="123">
        <v>23500</v>
      </c>
      <c r="Q31" s="123">
        <v>378570.42253521126</v>
      </c>
      <c r="R31" s="124">
        <f>Q31/1000</f>
        <v>378.57042253521126</v>
      </c>
    </row>
    <row r="32" spans="1:18" ht="15.75">
      <c r="A32" s="125">
        <v>27</v>
      </c>
      <c r="B32" s="123">
        <v>53</v>
      </c>
      <c r="C32" s="123" t="s">
        <v>106</v>
      </c>
      <c r="D32" s="123" t="s">
        <v>645</v>
      </c>
      <c r="E32" s="123" t="s">
        <v>165</v>
      </c>
      <c r="F32" s="123" t="s">
        <v>329</v>
      </c>
      <c r="G32" s="123" t="s">
        <v>330</v>
      </c>
      <c r="H32" s="123" t="s">
        <v>269</v>
      </c>
      <c r="I32" s="125" t="s">
        <v>270</v>
      </c>
      <c r="J32" s="123" t="s">
        <v>231</v>
      </c>
      <c r="K32" s="123">
        <v>1150000</v>
      </c>
      <c r="L32" s="125" t="s">
        <v>169</v>
      </c>
      <c r="M32" s="125" t="s">
        <v>171</v>
      </c>
      <c r="N32" s="125" t="s">
        <v>212</v>
      </c>
      <c r="O32" s="125" t="s">
        <v>161</v>
      </c>
      <c r="P32" s="123">
        <v>23500</v>
      </c>
      <c r="Q32" s="123">
        <v>1409042.1686746988</v>
      </c>
      <c r="R32" s="124">
        <f>Q32/1000</f>
        <v>1409.0421686746988</v>
      </c>
    </row>
    <row r="33" spans="1:18" ht="15.75">
      <c r="A33" s="125">
        <v>28</v>
      </c>
      <c r="B33" s="123">
        <v>54</v>
      </c>
      <c r="C33" s="123" t="s">
        <v>119</v>
      </c>
      <c r="D33" s="123" t="s">
        <v>652</v>
      </c>
      <c r="E33" s="123" t="s">
        <v>166</v>
      </c>
      <c r="F33" s="123" t="s">
        <v>331</v>
      </c>
      <c r="G33" s="123" t="s">
        <v>332</v>
      </c>
      <c r="H33" s="123" t="s">
        <v>269</v>
      </c>
      <c r="I33" s="125" t="s">
        <v>270</v>
      </c>
      <c r="J33" s="123" t="s">
        <v>231</v>
      </c>
      <c r="K33" s="123">
        <v>252500</v>
      </c>
      <c r="L33" s="125" t="s">
        <v>169</v>
      </c>
      <c r="M33" s="125" t="s">
        <v>171</v>
      </c>
      <c r="N33" s="125" t="s">
        <v>212</v>
      </c>
      <c r="O33" s="125" t="s">
        <v>161</v>
      </c>
      <c r="P33" s="123">
        <v>23500</v>
      </c>
      <c r="Q33" s="123">
        <v>327716.8674698795</v>
      </c>
      <c r="R33" s="124">
        <f>Q33/1000</f>
        <v>327.7168674698795</v>
      </c>
    </row>
    <row r="34" spans="1:18" ht="15.75">
      <c r="A34" s="125">
        <v>29</v>
      </c>
      <c r="B34" s="123">
        <v>56</v>
      </c>
      <c r="C34" s="123" t="s">
        <v>137</v>
      </c>
      <c r="D34" s="123" t="s">
        <v>645</v>
      </c>
      <c r="E34" s="123" t="s">
        <v>165</v>
      </c>
      <c r="F34" s="123" t="s">
        <v>333</v>
      </c>
      <c r="G34" s="123" t="s">
        <v>334</v>
      </c>
      <c r="H34" s="123" t="s">
        <v>269</v>
      </c>
      <c r="I34" s="125" t="s">
        <v>270</v>
      </c>
      <c r="J34" s="123" t="s">
        <v>231</v>
      </c>
      <c r="K34" s="123">
        <v>296000</v>
      </c>
      <c r="L34" s="125" t="s">
        <v>169</v>
      </c>
      <c r="M34" s="125" t="s">
        <v>171</v>
      </c>
      <c r="N34" s="125" t="s">
        <v>211</v>
      </c>
      <c r="O34" s="125" t="s">
        <v>161</v>
      </c>
      <c r="P34" s="123">
        <v>23500</v>
      </c>
      <c r="Q34" s="123">
        <v>402987.1794871795</v>
      </c>
      <c r="R34" s="124">
        <f>Q34/1000</f>
        <v>402.9871794871795</v>
      </c>
    </row>
    <row r="35" spans="1:18" ht="15.75">
      <c r="A35" s="125">
        <v>30</v>
      </c>
      <c r="B35" s="123">
        <v>58</v>
      </c>
      <c r="C35" s="123" t="s">
        <v>23</v>
      </c>
      <c r="D35" s="123" t="s">
        <v>652</v>
      </c>
      <c r="E35" s="123" t="s">
        <v>166</v>
      </c>
      <c r="F35" s="123" t="s">
        <v>335</v>
      </c>
      <c r="G35" s="123" t="s">
        <v>295</v>
      </c>
      <c r="H35" s="123" t="s">
        <v>269</v>
      </c>
      <c r="I35" s="125" t="s">
        <v>270</v>
      </c>
      <c r="J35" s="123" t="s">
        <v>231</v>
      </c>
      <c r="K35" s="123">
        <v>167300</v>
      </c>
      <c r="L35" s="125" t="s">
        <v>169</v>
      </c>
      <c r="M35" s="125" t="s">
        <v>170</v>
      </c>
      <c r="N35" s="125" t="s">
        <v>215</v>
      </c>
      <c r="O35" s="125" t="s">
        <v>161</v>
      </c>
      <c r="P35" s="123">
        <v>23500</v>
      </c>
      <c r="Q35" s="123">
        <v>243631.57894736843</v>
      </c>
      <c r="R35" s="124">
        <f>Q35/1000</f>
        <v>243.63157894736844</v>
      </c>
    </row>
    <row r="36" spans="1:18" ht="15.75">
      <c r="A36" s="125">
        <v>31</v>
      </c>
      <c r="B36" s="123">
        <v>60</v>
      </c>
      <c r="C36" s="123" t="s">
        <v>33</v>
      </c>
      <c r="D36" s="123" t="s">
        <v>650</v>
      </c>
      <c r="E36" s="123" t="s">
        <v>166</v>
      </c>
      <c r="F36" s="123" t="s">
        <v>336</v>
      </c>
      <c r="G36" s="123" t="s">
        <v>337</v>
      </c>
      <c r="H36" s="123" t="s">
        <v>269</v>
      </c>
      <c r="I36" s="125" t="s">
        <v>270</v>
      </c>
      <c r="J36" s="123" t="s">
        <v>231</v>
      </c>
      <c r="K36" s="123">
        <v>233000</v>
      </c>
      <c r="L36" s="125" t="s">
        <v>169</v>
      </c>
      <c r="M36" s="125" t="s">
        <v>171</v>
      </c>
      <c r="N36" s="125" t="s">
        <v>214</v>
      </c>
      <c r="O36" s="125" t="s">
        <v>161</v>
      </c>
      <c r="P36" s="123">
        <v>23500</v>
      </c>
      <c r="Q36" s="123">
        <v>288272.7272727273</v>
      </c>
      <c r="R36" s="124">
        <f>Q36/1000</f>
        <v>288.2727272727273</v>
      </c>
    </row>
    <row r="37" spans="1:18" ht="15.75">
      <c r="A37" s="125">
        <v>32</v>
      </c>
      <c r="B37" s="123">
        <v>61</v>
      </c>
      <c r="C37" s="123" t="s">
        <v>41</v>
      </c>
      <c r="D37" s="123" t="s">
        <v>652</v>
      </c>
      <c r="E37" s="123" t="s">
        <v>166</v>
      </c>
      <c r="F37" s="123" t="s">
        <v>338</v>
      </c>
      <c r="G37" s="123" t="s">
        <v>339</v>
      </c>
      <c r="H37" s="123" t="s">
        <v>269</v>
      </c>
      <c r="I37" s="125" t="s">
        <v>270</v>
      </c>
      <c r="J37" s="123" t="s">
        <v>231</v>
      </c>
      <c r="K37" s="123">
        <v>699500</v>
      </c>
      <c r="L37" s="125" t="s">
        <v>169</v>
      </c>
      <c r="M37" s="125" t="s">
        <v>171</v>
      </c>
      <c r="N37" s="125" t="s">
        <v>212</v>
      </c>
      <c r="O37" s="125" t="s">
        <v>161</v>
      </c>
      <c r="P37" s="123">
        <v>23500</v>
      </c>
      <c r="Q37" s="123">
        <v>866271.0843373494</v>
      </c>
      <c r="R37" s="124">
        <f>Q37/1000</f>
        <v>866.2710843373494</v>
      </c>
    </row>
    <row r="38" spans="1:18" ht="15.75">
      <c r="A38" s="125">
        <v>33</v>
      </c>
      <c r="B38" s="123">
        <v>62</v>
      </c>
      <c r="C38" s="123" t="s">
        <v>39</v>
      </c>
      <c r="D38" s="123" t="s">
        <v>658</v>
      </c>
      <c r="E38" s="123" t="s">
        <v>165</v>
      </c>
      <c r="F38" s="123" t="s">
        <v>340</v>
      </c>
      <c r="G38" s="123" t="s">
        <v>341</v>
      </c>
      <c r="H38" s="123" t="s">
        <v>269</v>
      </c>
      <c r="I38" s="125" t="s">
        <v>270</v>
      </c>
      <c r="J38" s="123" t="s">
        <v>231</v>
      </c>
      <c r="K38" s="123">
        <v>1028000</v>
      </c>
      <c r="L38" s="125" t="s">
        <v>169</v>
      </c>
      <c r="M38" s="125" t="s">
        <v>171</v>
      </c>
      <c r="N38" s="125" t="s">
        <v>214</v>
      </c>
      <c r="O38" s="125" t="s">
        <v>168</v>
      </c>
      <c r="P38" s="123">
        <v>23500</v>
      </c>
      <c r="Q38" s="123">
        <v>1205109.1954022988</v>
      </c>
      <c r="R38" s="124">
        <f>Q38/1000</f>
        <v>1205.1091954022988</v>
      </c>
    </row>
    <row r="39" spans="1:18" ht="15.75">
      <c r="A39" s="125">
        <v>34</v>
      </c>
      <c r="B39" s="123">
        <v>63</v>
      </c>
      <c r="C39" s="123" t="s">
        <v>86</v>
      </c>
      <c r="D39" s="123" t="s">
        <v>650</v>
      </c>
      <c r="E39" s="123" t="s">
        <v>167</v>
      </c>
      <c r="F39" s="123" t="s">
        <v>342</v>
      </c>
      <c r="G39" s="123" t="s">
        <v>343</v>
      </c>
      <c r="H39" s="123" t="s">
        <v>269</v>
      </c>
      <c r="I39" s="125" t="s">
        <v>270</v>
      </c>
      <c r="J39" s="123"/>
      <c r="K39" s="123">
        <v>291600</v>
      </c>
      <c r="L39" s="125" t="s">
        <v>169</v>
      </c>
      <c r="M39" s="125" t="s">
        <v>170</v>
      </c>
      <c r="N39" s="125" t="s">
        <v>212</v>
      </c>
      <c r="O39" s="125" t="s">
        <v>161</v>
      </c>
      <c r="P39" s="123">
        <v>23500</v>
      </c>
      <c r="Q39" s="123">
        <v>374825.3012048193</v>
      </c>
      <c r="R39" s="124">
        <f>Q39/1000</f>
        <v>374.8253012048193</v>
      </c>
    </row>
    <row r="40" spans="1:18" ht="15.75">
      <c r="A40" s="125">
        <v>35</v>
      </c>
      <c r="B40" s="123">
        <v>64</v>
      </c>
      <c r="C40" s="123" t="s">
        <v>115</v>
      </c>
      <c r="D40" s="123" t="s">
        <v>650</v>
      </c>
      <c r="E40" s="123" t="s">
        <v>166</v>
      </c>
      <c r="F40" s="123" t="s">
        <v>344</v>
      </c>
      <c r="G40" s="123" t="s">
        <v>345</v>
      </c>
      <c r="H40" s="123" t="s">
        <v>269</v>
      </c>
      <c r="I40" s="125" t="s">
        <v>270</v>
      </c>
      <c r="J40" s="123" t="s">
        <v>231</v>
      </c>
      <c r="K40" s="123">
        <v>362400</v>
      </c>
      <c r="L40" s="125" t="s">
        <v>169</v>
      </c>
      <c r="M40" s="125" t="s">
        <v>170</v>
      </c>
      <c r="N40" s="125" t="s">
        <v>211</v>
      </c>
      <c r="O40" s="125" t="s">
        <v>161</v>
      </c>
      <c r="P40" s="123">
        <v>23500</v>
      </c>
      <c r="Q40" s="123">
        <v>488115.3846153846</v>
      </c>
      <c r="R40" s="124">
        <f>Q40/1000</f>
        <v>488.11538461538464</v>
      </c>
    </row>
    <row r="41" spans="1:18" ht="15.75">
      <c r="A41" s="125">
        <v>36</v>
      </c>
      <c r="B41" s="123">
        <v>65</v>
      </c>
      <c r="C41" s="123" t="s">
        <v>126</v>
      </c>
      <c r="D41" s="123" t="s">
        <v>650</v>
      </c>
      <c r="E41" s="123" t="s">
        <v>167</v>
      </c>
      <c r="F41" s="123" t="s">
        <v>346</v>
      </c>
      <c r="G41" s="123" t="s">
        <v>347</v>
      </c>
      <c r="H41" s="123" t="s">
        <v>269</v>
      </c>
      <c r="I41" s="125" t="s">
        <v>270</v>
      </c>
      <c r="J41" s="123" t="s">
        <v>231</v>
      </c>
      <c r="K41" s="123">
        <v>300000</v>
      </c>
      <c r="L41" s="125" t="s">
        <v>169</v>
      </c>
      <c r="M41" s="125" t="s">
        <v>170</v>
      </c>
      <c r="N41" s="125" t="s">
        <v>212</v>
      </c>
      <c r="O41" s="125" t="s">
        <v>161</v>
      </c>
      <c r="P41" s="123">
        <v>23500</v>
      </c>
      <c r="Q41" s="123">
        <v>384945.7831325301</v>
      </c>
      <c r="R41" s="124">
        <f>Q41/1000</f>
        <v>384.9457831325301</v>
      </c>
    </row>
    <row r="42" spans="1:18" ht="15.75">
      <c r="A42" s="125">
        <v>37</v>
      </c>
      <c r="B42" s="123">
        <v>67</v>
      </c>
      <c r="C42" s="123" t="s">
        <v>403</v>
      </c>
      <c r="D42" s="123" t="s">
        <v>645</v>
      </c>
      <c r="E42" s="123" t="s">
        <v>167</v>
      </c>
      <c r="F42" s="123" t="s">
        <v>348</v>
      </c>
      <c r="G42" s="123" t="s">
        <v>349</v>
      </c>
      <c r="H42" s="123" t="s">
        <v>269</v>
      </c>
      <c r="I42" s="125" t="s">
        <v>270</v>
      </c>
      <c r="J42" s="123"/>
      <c r="K42" s="123">
        <v>348000</v>
      </c>
      <c r="L42" s="125" t="s">
        <v>169</v>
      </c>
      <c r="M42" s="125" t="s">
        <v>170</v>
      </c>
      <c r="N42" s="125" t="s">
        <v>215</v>
      </c>
      <c r="O42" s="125" t="s">
        <v>161</v>
      </c>
      <c r="P42" s="123">
        <v>23500</v>
      </c>
      <c r="Q42" s="123">
        <v>481394.7368421053</v>
      </c>
      <c r="R42" s="124">
        <f>Q42/1000</f>
        <v>481.39473684210526</v>
      </c>
    </row>
    <row r="43" spans="1:18" ht="15.75">
      <c r="A43" s="125">
        <v>38</v>
      </c>
      <c r="B43" s="123">
        <v>68</v>
      </c>
      <c r="C43" s="123" t="s">
        <v>99</v>
      </c>
      <c r="D43" s="123" t="s">
        <v>659</v>
      </c>
      <c r="E43" s="123" t="s">
        <v>166</v>
      </c>
      <c r="F43" s="123" t="s">
        <v>350</v>
      </c>
      <c r="G43" s="123" t="s">
        <v>351</v>
      </c>
      <c r="H43" s="123" t="s">
        <v>269</v>
      </c>
      <c r="I43" s="125" t="s">
        <v>270</v>
      </c>
      <c r="J43" s="123" t="s">
        <v>231</v>
      </c>
      <c r="K43" s="123">
        <v>237000</v>
      </c>
      <c r="L43" s="125" t="s">
        <v>169</v>
      </c>
      <c r="M43" s="125" t="s">
        <v>171</v>
      </c>
      <c r="N43" s="125" t="s">
        <v>212</v>
      </c>
      <c r="O43" s="125" t="s">
        <v>161</v>
      </c>
      <c r="P43" s="123">
        <v>23500</v>
      </c>
      <c r="Q43" s="123">
        <v>309042.1686746988</v>
      </c>
      <c r="R43" s="124">
        <f>Q43/1000</f>
        <v>309.0421686746988</v>
      </c>
    </row>
    <row r="44" spans="1:18" ht="15.75">
      <c r="A44" s="125">
        <v>39</v>
      </c>
      <c r="B44" s="123">
        <v>69</v>
      </c>
      <c r="C44" s="123" t="s">
        <v>6</v>
      </c>
      <c r="D44" s="123" t="s">
        <v>660</v>
      </c>
      <c r="E44" s="123" t="s">
        <v>166</v>
      </c>
      <c r="F44" s="123" t="s">
        <v>352</v>
      </c>
      <c r="G44" s="123" t="s">
        <v>353</v>
      </c>
      <c r="H44" s="123" t="s">
        <v>269</v>
      </c>
      <c r="I44" s="125" t="s">
        <v>270</v>
      </c>
      <c r="J44" s="123" t="s">
        <v>231</v>
      </c>
      <c r="K44" s="123">
        <v>165200</v>
      </c>
      <c r="L44" s="125" t="s">
        <v>169</v>
      </c>
      <c r="M44" s="125" t="s">
        <v>170</v>
      </c>
      <c r="N44" s="125" t="s">
        <v>218</v>
      </c>
      <c r="O44" s="125" t="s">
        <v>161</v>
      </c>
      <c r="P44" s="123">
        <v>23500</v>
      </c>
      <c r="Q44" s="123">
        <v>230000</v>
      </c>
      <c r="R44" s="124">
        <f>Q44/1000</f>
        <v>230</v>
      </c>
    </row>
    <row r="45" spans="1:18" ht="15.75">
      <c r="A45" s="125">
        <v>40</v>
      </c>
      <c r="B45" s="123">
        <v>74</v>
      </c>
      <c r="C45" s="123" t="s">
        <v>272</v>
      </c>
      <c r="D45" s="123" t="s">
        <v>647</v>
      </c>
      <c r="E45" s="123" t="s">
        <v>167</v>
      </c>
      <c r="F45" s="123" t="s">
        <v>687</v>
      </c>
      <c r="G45" s="123" t="s">
        <v>706</v>
      </c>
      <c r="H45" s="123" t="s">
        <v>269</v>
      </c>
      <c r="I45" s="125" t="s">
        <v>270</v>
      </c>
      <c r="J45" s="123" t="s">
        <v>231</v>
      </c>
      <c r="K45" s="123">
        <v>206800</v>
      </c>
      <c r="L45" s="125" t="s">
        <v>169</v>
      </c>
      <c r="M45" s="125" t="s">
        <v>171</v>
      </c>
      <c r="N45" s="125" t="s">
        <v>213</v>
      </c>
      <c r="O45" s="125" t="s">
        <v>168</v>
      </c>
      <c r="P45" s="123">
        <v>23500</v>
      </c>
      <c r="Q45" s="123">
        <v>266794.1176470588</v>
      </c>
      <c r="R45" s="124">
        <f>Q45/1000</f>
        <v>266.7941176470588</v>
      </c>
    </row>
    <row r="46" spans="1:18" ht="15.75">
      <c r="A46" s="125">
        <v>41</v>
      </c>
      <c r="B46" s="123">
        <v>78</v>
      </c>
      <c r="C46" s="123" t="s">
        <v>18</v>
      </c>
      <c r="D46" s="123" t="s">
        <v>647</v>
      </c>
      <c r="E46" s="123" t="s">
        <v>166</v>
      </c>
      <c r="F46" s="123" t="s">
        <v>354</v>
      </c>
      <c r="G46" s="123" t="s">
        <v>355</v>
      </c>
      <c r="H46" s="123" t="s">
        <v>269</v>
      </c>
      <c r="I46" s="125" t="s">
        <v>270</v>
      </c>
      <c r="J46" s="123" t="s">
        <v>231</v>
      </c>
      <c r="K46" s="123">
        <v>209900</v>
      </c>
      <c r="L46" s="125" t="s">
        <v>169</v>
      </c>
      <c r="M46" s="125" t="s">
        <v>171</v>
      </c>
      <c r="N46" s="125" t="s">
        <v>212</v>
      </c>
      <c r="O46" s="125" t="s">
        <v>168</v>
      </c>
      <c r="P46" s="123">
        <v>23500</v>
      </c>
      <c r="Q46" s="123">
        <v>279475.60975609755</v>
      </c>
      <c r="R46" s="124">
        <f>Q46/1000</f>
        <v>279.4756097560975</v>
      </c>
    </row>
    <row r="47" spans="1:18" ht="15.75">
      <c r="A47" s="125">
        <v>42</v>
      </c>
      <c r="B47" s="123">
        <v>84</v>
      </c>
      <c r="C47" s="123" t="s">
        <v>273</v>
      </c>
      <c r="D47" s="123" t="s">
        <v>647</v>
      </c>
      <c r="E47" s="123" t="s">
        <v>166</v>
      </c>
      <c r="F47" s="123" t="s">
        <v>356</v>
      </c>
      <c r="G47" s="123" t="s">
        <v>357</v>
      </c>
      <c r="H47" s="123" t="s">
        <v>269</v>
      </c>
      <c r="I47" s="125" t="s">
        <v>270</v>
      </c>
      <c r="J47" s="123" t="s">
        <v>231</v>
      </c>
      <c r="K47" s="123">
        <v>213800</v>
      </c>
      <c r="L47" s="125" t="s">
        <v>169</v>
      </c>
      <c r="M47" s="125" t="s">
        <v>171</v>
      </c>
      <c r="N47" s="125" t="s">
        <v>213</v>
      </c>
      <c r="O47" s="125" t="s">
        <v>168</v>
      </c>
      <c r="P47" s="123">
        <v>23500</v>
      </c>
      <c r="Q47" s="123">
        <v>275029.4117647059</v>
      </c>
      <c r="R47" s="124">
        <f>Q47/1000</f>
        <v>275.0294117647059</v>
      </c>
    </row>
    <row r="48" spans="1:18" ht="15.75">
      <c r="A48" s="125">
        <v>43</v>
      </c>
      <c r="B48" s="123">
        <v>91</v>
      </c>
      <c r="C48" s="123" t="s">
        <v>66</v>
      </c>
      <c r="D48" s="123" t="s">
        <v>658</v>
      </c>
      <c r="E48" s="123" t="s">
        <v>167</v>
      </c>
      <c r="F48" s="123" t="s">
        <v>358</v>
      </c>
      <c r="G48" s="123" t="s">
        <v>359</v>
      </c>
      <c r="H48" s="123" t="s">
        <v>269</v>
      </c>
      <c r="I48" s="125" t="s">
        <v>270</v>
      </c>
      <c r="J48" s="123" t="s">
        <v>231</v>
      </c>
      <c r="K48" s="123">
        <v>399000</v>
      </c>
      <c r="L48" s="125" t="s">
        <v>169</v>
      </c>
      <c r="M48" s="125" t="s">
        <v>171</v>
      </c>
      <c r="N48" s="125" t="s">
        <v>212</v>
      </c>
      <c r="O48" s="125" t="s">
        <v>168</v>
      </c>
      <c r="P48" s="123">
        <v>23500</v>
      </c>
      <c r="Q48" s="123">
        <v>510085.3658536585</v>
      </c>
      <c r="R48" s="124">
        <f>Q48/1000</f>
        <v>510.0853658536585</v>
      </c>
    </row>
    <row r="49" spans="1:18" ht="15.75">
      <c r="A49" s="125">
        <v>44</v>
      </c>
      <c r="B49" s="123">
        <v>92</v>
      </c>
      <c r="C49" s="123" t="s">
        <v>69</v>
      </c>
      <c r="D49" s="123" t="s">
        <v>650</v>
      </c>
      <c r="E49" s="123" t="s">
        <v>165</v>
      </c>
      <c r="F49" s="123" t="s">
        <v>360</v>
      </c>
      <c r="G49" s="123" t="s">
        <v>361</v>
      </c>
      <c r="H49" s="123" t="s">
        <v>269</v>
      </c>
      <c r="I49" s="125" t="s">
        <v>270</v>
      </c>
      <c r="J49" s="123" t="s">
        <v>231</v>
      </c>
      <c r="K49" s="123">
        <v>389000</v>
      </c>
      <c r="L49" s="125" t="s">
        <v>169</v>
      </c>
      <c r="M49" s="125" t="s">
        <v>170</v>
      </c>
      <c r="N49" s="125" t="s">
        <v>216</v>
      </c>
      <c r="O49" s="125" t="s">
        <v>161</v>
      </c>
      <c r="P49" s="123">
        <v>23500</v>
      </c>
      <c r="Q49" s="123">
        <v>556376.7123287672</v>
      </c>
      <c r="R49" s="124">
        <f>Q49/1000</f>
        <v>556.3767123287672</v>
      </c>
    </row>
    <row r="50" spans="1:18" ht="15.75">
      <c r="A50" s="125">
        <v>45</v>
      </c>
      <c r="B50" s="123">
        <v>96</v>
      </c>
      <c r="C50" s="123" t="s">
        <v>102</v>
      </c>
      <c r="D50" s="123" t="s">
        <v>647</v>
      </c>
      <c r="E50" s="123" t="s">
        <v>166</v>
      </c>
      <c r="F50" s="123" t="s">
        <v>362</v>
      </c>
      <c r="G50" s="123" t="s">
        <v>363</v>
      </c>
      <c r="H50" s="123" t="s">
        <v>269</v>
      </c>
      <c r="I50" s="125" t="s">
        <v>270</v>
      </c>
      <c r="J50" s="123" t="s">
        <v>231</v>
      </c>
      <c r="K50" s="123">
        <v>117400</v>
      </c>
      <c r="L50" s="125" t="s">
        <v>169</v>
      </c>
      <c r="M50" s="125" t="s">
        <v>171</v>
      </c>
      <c r="N50" s="125" t="s">
        <v>212</v>
      </c>
      <c r="O50" s="125" t="s">
        <v>168</v>
      </c>
      <c r="P50" s="123">
        <v>23500</v>
      </c>
      <c r="Q50" s="123">
        <v>166670.73170731709</v>
      </c>
      <c r="R50" s="124">
        <f>Q50/1000</f>
        <v>166.6707317073171</v>
      </c>
    </row>
    <row r="51" spans="1:18" ht="15.75">
      <c r="A51" s="125">
        <v>46</v>
      </c>
      <c r="B51" s="123">
        <v>97</v>
      </c>
      <c r="C51" s="123" t="s">
        <v>120</v>
      </c>
      <c r="D51" s="123" t="s">
        <v>652</v>
      </c>
      <c r="E51" s="123" t="s">
        <v>166</v>
      </c>
      <c r="F51" s="123" t="s">
        <v>364</v>
      </c>
      <c r="G51" s="123" t="s">
        <v>365</v>
      </c>
      <c r="H51" s="123" t="s">
        <v>269</v>
      </c>
      <c r="I51" s="125" t="s">
        <v>270</v>
      </c>
      <c r="J51" s="123" t="s">
        <v>231</v>
      </c>
      <c r="K51" s="123">
        <v>222900</v>
      </c>
      <c r="L51" s="125" t="s">
        <v>169</v>
      </c>
      <c r="M51" s="125" t="s">
        <v>170</v>
      </c>
      <c r="N51" s="125" t="s">
        <v>212</v>
      </c>
      <c r="O51" s="125" t="s">
        <v>161</v>
      </c>
      <c r="P51" s="123">
        <v>23500</v>
      </c>
      <c r="Q51" s="123">
        <v>292054.2168674699</v>
      </c>
      <c r="R51" s="124">
        <f>Q51/1000</f>
        <v>292.0542168674699</v>
      </c>
    </row>
    <row r="52" spans="1:18" ht="15.75">
      <c r="A52" s="125">
        <v>47</v>
      </c>
      <c r="B52" s="123">
        <v>98</v>
      </c>
      <c r="C52" s="123" t="s">
        <v>134</v>
      </c>
      <c r="D52" s="123" t="s">
        <v>647</v>
      </c>
      <c r="E52" s="123" t="s">
        <v>166</v>
      </c>
      <c r="F52" s="123" t="s">
        <v>366</v>
      </c>
      <c r="G52" s="123" t="s">
        <v>367</v>
      </c>
      <c r="H52" s="123" t="s">
        <v>269</v>
      </c>
      <c r="I52" s="125" t="s">
        <v>270</v>
      </c>
      <c r="J52" s="123" t="s">
        <v>231</v>
      </c>
      <c r="K52" s="123">
        <v>261900</v>
      </c>
      <c r="L52" s="125" t="s">
        <v>169</v>
      </c>
      <c r="M52" s="125" t="s">
        <v>171</v>
      </c>
      <c r="N52" s="125" t="s">
        <v>219</v>
      </c>
      <c r="O52" s="125" t="s">
        <v>168</v>
      </c>
      <c r="P52" s="123">
        <v>23500</v>
      </c>
      <c r="Q52" s="123">
        <v>335285.71428571426</v>
      </c>
      <c r="R52" s="124">
        <f>Q52/1000</f>
        <v>335.2857142857143</v>
      </c>
    </row>
    <row r="53" spans="1:18" ht="15.75">
      <c r="A53" s="125">
        <v>48</v>
      </c>
      <c r="B53" s="123">
        <v>102</v>
      </c>
      <c r="C53" s="123" t="s">
        <v>28</v>
      </c>
      <c r="D53" s="123" t="s">
        <v>650</v>
      </c>
      <c r="E53" s="123" t="s">
        <v>167</v>
      </c>
      <c r="F53" s="123" t="s">
        <v>368</v>
      </c>
      <c r="G53" s="123" t="s">
        <v>369</v>
      </c>
      <c r="H53" s="123" t="s">
        <v>269</v>
      </c>
      <c r="I53" s="125" t="s">
        <v>270</v>
      </c>
      <c r="J53" s="123" t="s">
        <v>231</v>
      </c>
      <c r="K53" s="123">
        <v>359600</v>
      </c>
      <c r="L53" s="125" t="s">
        <v>169</v>
      </c>
      <c r="M53" s="125" t="s">
        <v>170</v>
      </c>
      <c r="N53" s="125" t="s">
        <v>220</v>
      </c>
      <c r="O53" s="125" t="s">
        <v>161</v>
      </c>
      <c r="P53" s="123">
        <v>23500</v>
      </c>
      <c r="Q53" s="123">
        <v>643500</v>
      </c>
      <c r="R53" s="124">
        <f>Q53/1000</f>
        <v>643.5</v>
      </c>
    </row>
    <row r="54" spans="1:18" ht="15.75">
      <c r="A54" s="125">
        <v>49</v>
      </c>
      <c r="B54" s="123">
        <v>104</v>
      </c>
      <c r="C54" s="123" t="s">
        <v>46</v>
      </c>
      <c r="D54" s="123" t="s">
        <v>661</v>
      </c>
      <c r="E54" s="123" t="s">
        <v>165</v>
      </c>
      <c r="F54" s="123" t="s">
        <v>370</v>
      </c>
      <c r="G54" s="123" t="s">
        <v>371</v>
      </c>
      <c r="H54" s="123" t="s">
        <v>269</v>
      </c>
      <c r="I54" s="125" t="s">
        <v>270</v>
      </c>
      <c r="J54" s="123" t="s">
        <v>231</v>
      </c>
      <c r="K54" s="123">
        <v>249400</v>
      </c>
      <c r="L54" s="125" t="s">
        <v>169</v>
      </c>
      <c r="M54" s="125" t="s">
        <v>170</v>
      </c>
      <c r="N54" s="125" t="s">
        <v>212</v>
      </c>
      <c r="O54" s="125" t="s">
        <v>168</v>
      </c>
      <c r="P54" s="123">
        <v>23500</v>
      </c>
      <c r="Q54" s="123">
        <v>327646.34146341466</v>
      </c>
      <c r="R54" s="124">
        <f>Q54/1000</f>
        <v>327.6463414634147</v>
      </c>
    </row>
    <row r="55" spans="1:18" ht="15.75">
      <c r="A55" s="125">
        <v>50</v>
      </c>
      <c r="B55" s="123">
        <v>106</v>
      </c>
      <c r="C55" s="123" t="s">
        <v>56</v>
      </c>
      <c r="D55" s="123" t="s">
        <v>645</v>
      </c>
      <c r="E55" s="123" t="s">
        <v>167</v>
      </c>
      <c r="F55" s="123" t="s">
        <v>372</v>
      </c>
      <c r="G55" s="123" t="s">
        <v>373</v>
      </c>
      <c r="H55" s="123" t="s">
        <v>269</v>
      </c>
      <c r="I55" s="125" t="s">
        <v>270</v>
      </c>
      <c r="J55" s="123" t="s">
        <v>231</v>
      </c>
      <c r="K55" s="123">
        <v>188000</v>
      </c>
      <c r="L55" s="125" t="s">
        <v>169</v>
      </c>
      <c r="M55" s="125" t="s">
        <v>171</v>
      </c>
      <c r="N55" s="125" t="s">
        <v>212</v>
      </c>
      <c r="O55" s="125" t="s">
        <v>161</v>
      </c>
      <c r="P55" s="123">
        <v>23500</v>
      </c>
      <c r="Q55" s="123">
        <v>250006.02409638555</v>
      </c>
      <c r="R55" s="124">
        <f>Q55/1000</f>
        <v>250.00602409638554</v>
      </c>
    </row>
    <row r="56" spans="1:18" ht="15.75">
      <c r="A56" s="125">
        <v>51</v>
      </c>
      <c r="B56" s="123">
        <v>108</v>
      </c>
      <c r="C56" s="123" t="s">
        <v>111</v>
      </c>
      <c r="D56" s="123" t="s">
        <v>662</v>
      </c>
      <c r="E56" s="123" t="s">
        <v>166</v>
      </c>
      <c r="F56" s="123" t="s">
        <v>374</v>
      </c>
      <c r="G56" s="123" t="s">
        <v>374</v>
      </c>
      <c r="H56" s="123" t="s">
        <v>269</v>
      </c>
      <c r="I56" s="125" t="s">
        <v>270</v>
      </c>
      <c r="J56" s="123" t="s">
        <v>231</v>
      </c>
      <c r="K56" s="123">
        <v>109100</v>
      </c>
      <c r="L56" s="125" t="s">
        <v>169</v>
      </c>
      <c r="M56" s="125" t="s">
        <v>170</v>
      </c>
      <c r="N56" s="125" t="s">
        <v>219</v>
      </c>
      <c r="O56" s="125" t="s">
        <v>168</v>
      </c>
      <c r="P56" s="123">
        <v>23500</v>
      </c>
      <c r="Q56" s="123">
        <v>153380.95238095237</v>
      </c>
      <c r="R56" s="124">
        <f>Q56/1000</f>
        <v>153.38095238095238</v>
      </c>
    </row>
    <row r="57" spans="1:18" ht="15.75">
      <c r="A57" s="125">
        <v>52</v>
      </c>
      <c r="B57" s="123">
        <v>109</v>
      </c>
      <c r="C57" s="123" t="s">
        <v>133</v>
      </c>
      <c r="D57" s="123" t="s">
        <v>652</v>
      </c>
      <c r="E57" s="123" t="s">
        <v>165</v>
      </c>
      <c r="F57" s="123" t="s">
        <v>375</v>
      </c>
      <c r="G57" s="123" t="s">
        <v>376</v>
      </c>
      <c r="H57" s="123" t="s">
        <v>269</v>
      </c>
      <c r="I57" s="125" t="s">
        <v>270</v>
      </c>
      <c r="J57" s="123"/>
      <c r="K57" s="123">
        <v>347250</v>
      </c>
      <c r="L57" s="125" t="s">
        <v>169</v>
      </c>
      <c r="M57" s="125" t="s">
        <v>170</v>
      </c>
      <c r="N57" s="125" t="s">
        <v>211</v>
      </c>
      <c r="O57" s="125" t="s">
        <v>161</v>
      </c>
      <c r="P57" s="123">
        <v>23500</v>
      </c>
      <c r="Q57" s="123">
        <v>468692.3076923077</v>
      </c>
      <c r="R57" s="124">
        <f>Q57/1000</f>
        <v>468.6923076923077</v>
      </c>
    </row>
    <row r="58" spans="1:18" ht="15.75">
      <c r="A58" s="125">
        <v>53</v>
      </c>
      <c r="B58" s="123">
        <v>114</v>
      </c>
      <c r="C58" s="123" t="s">
        <v>51</v>
      </c>
      <c r="D58" s="123" t="s">
        <v>659</v>
      </c>
      <c r="E58" s="123" t="s">
        <v>165</v>
      </c>
      <c r="F58" s="123" t="s">
        <v>377</v>
      </c>
      <c r="G58" s="123" t="s">
        <v>378</v>
      </c>
      <c r="H58" s="123" t="s">
        <v>269</v>
      </c>
      <c r="I58" s="125" t="s">
        <v>270</v>
      </c>
      <c r="J58" s="123"/>
      <c r="K58" s="123">
        <v>293700</v>
      </c>
      <c r="L58" s="125" t="s">
        <v>169</v>
      </c>
      <c r="M58" s="125" t="s">
        <v>170</v>
      </c>
      <c r="N58" s="125" t="s">
        <v>211</v>
      </c>
      <c r="O58" s="125" t="s">
        <v>161</v>
      </c>
      <c r="P58" s="123">
        <v>23500</v>
      </c>
      <c r="Q58" s="123">
        <v>400038.46153846156</v>
      </c>
      <c r="R58" s="124">
        <f>Q58/1000</f>
        <v>400.03846153846155</v>
      </c>
    </row>
    <row r="59" spans="1:18" ht="15.75">
      <c r="A59" s="125">
        <v>54</v>
      </c>
      <c r="B59" s="123">
        <v>116</v>
      </c>
      <c r="C59" s="123" t="s">
        <v>52</v>
      </c>
      <c r="D59" s="123" t="s">
        <v>645</v>
      </c>
      <c r="E59" s="123" t="s">
        <v>167</v>
      </c>
      <c r="F59" s="123" t="s">
        <v>379</v>
      </c>
      <c r="G59" s="123" t="s">
        <v>380</v>
      </c>
      <c r="H59" s="123" t="s">
        <v>269</v>
      </c>
      <c r="I59" s="125" t="s">
        <v>270</v>
      </c>
      <c r="J59" s="123" t="s">
        <v>231</v>
      </c>
      <c r="K59" s="123">
        <v>488000</v>
      </c>
      <c r="L59" s="125" t="s">
        <v>169</v>
      </c>
      <c r="M59" s="125" t="s">
        <v>171</v>
      </c>
      <c r="N59" s="125" t="s">
        <v>212</v>
      </c>
      <c r="O59" s="125" t="s">
        <v>161</v>
      </c>
      <c r="P59" s="123">
        <v>23500</v>
      </c>
      <c r="Q59" s="123">
        <v>611451.8072289156</v>
      </c>
      <c r="R59" s="124">
        <f>Q59/1000</f>
        <v>611.4518072289156</v>
      </c>
    </row>
    <row r="60" spans="1:18" ht="15.75">
      <c r="A60" s="125">
        <v>55</v>
      </c>
      <c r="B60" s="123">
        <v>117</v>
      </c>
      <c r="C60" s="123" t="s">
        <v>692</v>
      </c>
      <c r="D60" s="123" t="s">
        <v>701</v>
      </c>
      <c r="E60" s="123" t="s">
        <v>165</v>
      </c>
      <c r="F60" s="123" t="s">
        <v>693</v>
      </c>
      <c r="G60" s="123" t="s">
        <v>723</v>
      </c>
      <c r="H60" s="123" t="s">
        <v>269</v>
      </c>
      <c r="I60" s="125" t="s">
        <v>270</v>
      </c>
      <c r="J60" s="123" t="s">
        <v>231</v>
      </c>
      <c r="K60" s="123">
        <v>178700</v>
      </c>
      <c r="L60" s="125" t="s">
        <v>169</v>
      </c>
      <c r="M60" s="125" t="s">
        <v>171</v>
      </c>
      <c r="N60" s="125" t="s">
        <v>219</v>
      </c>
      <c r="O60" s="125" t="s">
        <v>161</v>
      </c>
      <c r="P60" s="123">
        <v>23500</v>
      </c>
      <c r="Q60" s="123">
        <v>233735.29411764705</v>
      </c>
      <c r="R60" s="124">
        <f>Q60/1000</f>
        <v>233.73529411764704</v>
      </c>
    </row>
    <row r="61" spans="1:18" ht="15.75">
      <c r="A61" s="125">
        <v>56</v>
      </c>
      <c r="B61" s="123">
        <v>118</v>
      </c>
      <c r="C61" s="123" t="s">
        <v>53</v>
      </c>
      <c r="D61" s="123"/>
      <c r="E61" s="123" t="s">
        <v>165</v>
      </c>
      <c r="F61" s="123" t="s">
        <v>381</v>
      </c>
      <c r="G61" s="123" t="s">
        <v>382</v>
      </c>
      <c r="H61" s="123" t="s">
        <v>269</v>
      </c>
      <c r="I61" s="125" t="s">
        <v>270</v>
      </c>
      <c r="J61" s="123"/>
      <c r="K61" s="123">
        <v>915550</v>
      </c>
      <c r="L61" s="125" t="s">
        <v>169</v>
      </c>
      <c r="M61" s="125" t="s">
        <v>170</v>
      </c>
      <c r="N61" s="125" t="s">
        <v>216</v>
      </c>
      <c r="O61" s="125" t="s">
        <v>161</v>
      </c>
      <c r="P61" s="123">
        <v>23500</v>
      </c>
      <c r="Q61" s="123">
        <v>1277678.082191781</v>
      </c>
      <c r="R61" s="124">
        <f>Q61/1000</f>
        <v>1277.678082191781</v>
      </c>
    </row>
    <row r="62" spans="1:18" ht="15.75">
      <c r="A62" s="125">
        <v>57</v>
      </c>
      <c r="B62" s="123">
        <v>120</v>
      </c>
      <c r="C62" s="123" t="s">
        <v>74</v>
      </c>
      <c r="D62" s="123" t="s">
        <v>645</v>
      </c>
      <c r="E62" s="123" t="s">
        <v>165</v>
      </c>
      <c r="F62" s="123" t="s">
        <v>383</v>
      </c>
      <c r="G62" s="123" t="s">
        <v>384</v>
      </c>
      <c r="H62" s="123" t="s">
        <v>269</v>
      </c>
      <c r="I62" s="125" t="s">
        <v>270</v>
      </c>
      <c r="J62" s="123" t="s">
        <v>231</v>
      </c>
      <c r="K62" s="123">
        <v>385600</v>
      </c>
      <c r="L62" s="125" t="s">
        <v>169</v>
      </c>
      <c r="M62" s="125" t="s">
        <v>171</v>
      </c>
      <c r="N62" s="125" t="s">
        <v>212</v>
      </c>
      <c r="O62" s="125" t="s">
        <v>161</v>
      </c>
      <c r="P62" s="123">
        <v>23500</v>
      </c>
      <c r="Q62" s="123">
        <v>488078.313253012</v>
      </c>
      <c r="R62" s="124">
        <f>Q62/1000</f>
        <v>488.078313253012</v>
      </c>
    </row>
    <row r="63" spans="1:18" ht="15.75">
      <c r="A63" s="125">
        <v>58</v>
      </c>
      <c r="B63" s="123">
        <v>124</v>
      </c>
      <c r="C63" s="123" t="s">
        <v>90</v>
      </c>
      <c r="D63" s="123" t="s">
        <v>646</v>
      </c>
      <c r="E63" s="123" t="s">
        <v>166</v>
      </c>
      <c r="F63" s="123" t="s">
        <v>385</v>
      </c>
      <c r="G63" s="123" t="s">
        <v>386</v>
      </c>
      <c r="H63" s="123" t="s">
        <v>269</v>
      </c>
      <c r="I63" s="125" t="s">
        <v>270</v>
      </c>
      <c r="J63" s="123" t="s">
        <v>231</v>
      </c>
      <c r="K63" s="123">
        <v>169400</v>
      </c>
      <c r="L63" s="125" t="s">
        <v>169</v>
      </c>
      <c r="M63" s="125" t="s">
        <v>171</v>
      </c>
      <c r="N63" s="125" t="s">
        <v>212</v>
      </c>
      <c r="O63" s="125" t="s">
        <v>168</v>
      </c>
      <c r="P63" s="123">
        <v>23500</v>
      </c>
      <c r="Q63" s="123">
        <v>230085.36585365853</v>
      </c>
      <c r="R63" s="124">
        <f>Q63/1000</f>
        <v>230.08536585365852</v>
      </c>
    </row>
    <row r="64" spans="1:18" ht="15.75">
      <c r="A64" s="125">
        <v>59</v>
      </c>
      <c r="B64" s="123">
        <v>130</v>
      </c>
      <c r="C64" s="123" t="s">
        <v>11</v>
      </c>
      <c r="D64" s="123" t="s">
        <v>645</v>
      </c>
      <c r="E64" s="123" t="s">
        <v>166</v>
      </c>
      <c r="F64" s="123" t="s">
        <v>387</v>
      </c>
      <c r="G64" s="123" t="s">
        <v>388</v>
      </c>
      <c r="H64" s="123" t="s">
        <v>269</v>
      </c>
      <c r="I64" s="125" t="s">
        <v>270</v>
      </c>
      <c r="J64" s="123" t="s">
        <v>231</v>
      </c>
      <c r="K64" s="123">
        <v>132000</v>
      </c>
      <c r="L64" s="125" t="s">
        <v>169</v>
      </c>
      <c r="M64" s="125" t="s">
        <v>171</v>
      </c>
      <c r="N64" s="125" t="s">
        <v>212</v>
      </c>
      <c r="O64" s="125" t="s">
        <v>161</v>
      </c>
      <c r="P64" s="123">
        <v>23500</v>
      </c>
      <c r="Q64" s="123">
        <v>182536.14457831325</v>
      </c>
      <c r="R64" s="124">
        <f>Q64/1000</f>
        <v>182.53614457831324</v>
      </c>
    </row>
    <row r="65" spans="1:18" ht="15.75">
      <c r="A65" s="125">
        <v>60</v>
      </c>
      <c r="B65" s="123">
        <v>131</v>
      </c>
      <c r="C65" s="123" t="s">
        <v>40</v>
      </c>
      <c r="D65" s="123" t="s">
        <v>656</v>
      </c>
      <c r="E65" s="123" t="s">
        <v>165</v>
      </c>
      <c r="F65" s="123" t="s">
        <v>389</v>
      </c>
      <c r="G65" s="123" t="s">
        <v>390</v>
      </c>
      <c r="H65" s="123" t="s">
        <v>269</v>
      </c>
      <c r="I65" s="125" t="s">
        <v>270</v>
      </c>
      <c r="J65" s="123" t="s">
        <v>231</v>
      </c>
      <c r="K65" s="123">
        <v>301000</v>
      </c>
      <c r="L65" s="125" t="s">
        <v>169</v>
      </c>
      <c r="M65" s="125" t="s">
        <v>171</v>
      </c>
      <c r="N65" s="125" t="s">
        <v>213</v>
      </c>
      <c r="O65" s="125" t="s">
        <v>161</v>
      </c>
      <c r="P65" s="123">
        <v>23500</v>
      </c>
      <c r="Q65" s="123">
        <v>373500</v>
      </c>
      <c r="R65" s="124">
        <f>Q65/1000</f>
        <v>373.5</v>
      </c>
    </row>
    <row r="66" spans="1:18" ht="15.75">
      <c r="A66" s="125">
        <v>61</v>
      </c>
      <c r="B66" s="123">
        <v>133</v>
      </c>
      <c r="C66" s="123" t="s">
        <v>78</v>
      </c>
      <c r="D66" s="123" t="s">
        <v>656</v>
      </c>
      <c r="E66" s="123" t="s">
        <v>165</v>
      </c>
      <c r="F66" s="123" t="s">
        <v>391</v>
      </c>
      <c r="G66" s="123" t="s">
        <v>392</v>
      </c>
      <c r="H66" s="123" t="s">
        <v>269</v>
      </c>
      <c r="I66" s="125" t="s">
        <v>270</v>
      </c>
      <c r="J66" s="123" t="s">
        <v>231</v>
      </c>
      <c r="K66" s="123">
        <v>395000</v>
      </c>
      <c r="L66" s="125" t="s">
        <v>169</v>
      </c>
      <c r="M66" s="125" t="s">
        <v>171</v>
      </c>
      <c r="N66" s="125" t="s">
        <v>212</v>
      </c>
      <c r="O66" s="125" t="s">
        <v>161</v>
      </c>
      <c r="P66" s="123">
        <v>23500</v>
      </c>
      <c r="Q66" s="123">
        <v>499403.6144578313</v>
      </c>
      <c r="R66" s="124">
        <f>Q66/1000</f>
        <v>499.40361445783134</v>
      </c>
    </row>
    <row r="67" spans="1:18" ht="15.75">
      <c r="A67" s="125">
        <v>62</v>
      </c>
      <c r="B67" s="123">
        <v>134</v>
      </c>
      <c r="C67" s="123" t="s">
        <v>159</v>
      </c>
      <c r="D67" s="123" t="s">
        <v>663</v>
      </c>
      <c r="E67" s="123" t="s">
        <v>166</v>
      </c>
      <c r="F67" s="123" t="s">
        <v>393</v>
      </c>
      <c r="G67" s="123" t="s">
        <v>394</v>
      </c>
      <c r="H67" s="123" t="s">
        <v>269</v>
      </c>
      <c r="I67" s="125" t="s">
        <v>270</v>
      </c>
      <c r="J67" s="123" t="s">
        <v>231</v>
      </c>
      <c r="K67" s="123">
        <v>196400</v>
      </c>
      <c r="L67" s="125" t="s">
        <v>169</v>
      </c>
      <c r="M67" s="125" t="s">
        <v>171</v>
      </c>
      <c r="N67" s="125" t="s">
        <v>213</v>
      </c>
      <c r="O67" s="125" t="s">
        <v>168</v>
      </c>
      <c r="P67" s="123">
        <v>23500</v>
      </c>
      <c r="Q67" s="123">
        <v>254558.82352941178</v>
      </c>
      <c r="R67" s="124">
        <f>Q67/1000</f>
        <v>254.55882352941177</v>
      </c>
    </row>
    <row r="68" spans="1:18" ht="15.75">
      <c r="A68" s="125">
        <v>63</v>
      </c>
      <c r="B68" s="123">
        <v>135</v>
      </c>
      <c r="C68" s="123" t="s">
        <v>103</v>
      </c>
      <c r="D68" s="123" t="s">
        <v>645</v>
      </c>
      <c r="E68" s="123" t="s">
        <v>167</v>
      </c>
      <c r="F68" s="123" t="s">
        <v>395</v>
      </c>
      <c r="G68" s="123" t="s">
        <v>396</v>
      </c>
      <c r="H68" s="123" t="s">
        <v>269</v>
      </c>
      <c r="I68" s="125" t="s">
        <v>270</v>
      </c>
      <c r="J68" s="123" t="s">
        <v>231</v>
      </c>
      <c r="K68" s="123">
        <v>160000</v>
      </c>
      <c r="L68" s="125" t="s">
        <v>169</v>
      </c>
      <c r="M68" s="125" t="s">
        <v>171</v>
      </c>
      <c r="N68" s="125" t="s">
        <v>222</v>
      </c>
      <c r="O68" s="125" t="s">
        <v>161</v>
      </c>
      <c r="P68" s="123">
        <v>23500</v>
      </c>
      <c r="Q68" s="123">
        <v>213976.19047619047</v>
      </c>
      <c r="R68" s="124">
        <f>Q68/1000</f>
        <v>213.97619047619048</v>
      </c>
    </row>
    <row r="69" spans="1:18" ht="15.75">
      <c r="A69" s="125">
        <v>64</v>
      </c>
      <c r="B69" s="123">
        <v>136</v>
      </c>
      <c r="C69" s="123" t="s">
        <v>117</v>
      </c>
      <c r="D69" s="123" t="s">
        <v>645</v>
      </c>
      <c r="E69" s="123" t="s">
        <v>165</v>
      </c>
      <c r="F69" s="123" t="s">
        <v>397</v>
      </c>
      <c r="G69" s="123" t="s">
        <v>398</v>
      </c>
      <c r="H69" s="123" t="s">
        <v>269</v>
      </c>
      <c r="I69" s="125" t="s">
        <v>270</v>
      </c>
      <c r="J69" s="123" t="s">
        <v>231</v>
      </c>
      <c r="K69" s="123">
        <v>270200</v>
      </c>
      <c r="L69" s="125" t="s">
        <v>169</v>
      </c>
      <c r="M69" s="125" t="s">
        <v>171</v>
      </c>
      <c r="N69" s="125" t="s">
        <v>212</v>
      </c>
      <c r="O69" s="125" t="s">
        <v>161</v>
      </c>
      <c r="P69" s="123">
        <v>23500</v>
      </c>
      <c r="Q69" s="123">
        <v>349042.1686746988</v>
      </c>
      <c r="R69" s="124">
        <f>Q69/1000</f>
        <v>349.0421686746988</v>
      </c>
    </row>
    <row r="70" spans="1:18" ht="15.75">
      <c r="A70" s="125">
        <v>65</v>
      </c>
      <c r="B70" s="123">
        <v>137</v>
      </c>
      <c r="C70" s="123" t="s">
        <v>141</v>
      </c>
      <c r="D70" s="123" t="s">
        <v>645</v>
      </c>
      <c r="E70" s="123" t="s">
        <v>165</v>
      </c>
      <c r="F70" s="123" t="s">
        <v>399</v>
      </c>
      <c r="G70" s="123" t="s">
        <v>400</v>
      </c>
      <c r="H70" s="123" t="s">
        <v>269</v>
      </c>
      <c r="I70" s="125" t="s">
        <v>270</v>
      </c>
      <c r="J70" s="123" t="s">
        <v>231</v>
      </c>
      <c r="K70" s="123">
        <v>350000</v>
      </c>
      <c r="L70" s="125" t="s">
        <v>169</v>
      </c>
      <c r="M70" s="125" t="s">
        <v>170</v>
      </c>
      <c r="N70" s="125" t="s">
        <v>212</v>
      </c>
      <c r="O70" s="125" t="s">
        <v>161</v>
      </c>
      <c r="P70" s="123">
        <v>23500</v>
      </c>
      <c r="Q70" s="123">
        <v>445186.7469879518</v>
      </c>
      <c r="R70" s="124">
        <f>Q70/1000</f>
        <v>445.1867469879518</v>
      </c>
    </row>
    <row r="71" spans="1:18" ht="15.75">
      <c r="A71" s="125">
        <v>66</v>
      </c>
      <c r="B71" s="123">
        <v>138</v>
      </c>
      <c r="C71" s="123" t="s">
        <v>10</v>
      </c>
      <c r="D71" s="123" t="s">
        <v>660</v>
      </c>
      <c r="E71" s="123" t="s">
        <v>166</v>
      </c>
      <c r="F71" s="123" t="s">
        <v>401</v>
      </c>
      <c r="G71" s="123" t="s">
        <v>402</v>
      </c>
      <c r="H71" s="123" t="s">
        <v>269</v>
      </c>
      <c r="I71" s="125" t="s">
        <v>270</v>
      </c>
      <c r="J71" s="123" t="s">
        <v>231</v>
      </c>
      <c r="K71" s="123">
        <v>185000</v>
      </c>
      <c r="L71" s="125" t="s">
        <v>169</v>
      </c>
      <c r="M71" s="125" t="s">
        <v>170</v>
      </c>
      <c r="N71" s="125" t="s">
        <v>218</v>
      </c>
      <c r="O71" s="125" t="s">
        <v>161</v>
      </c>
      <c r="P71" s="123">
        <v>23500</v>
      </c>
      <c r="Q71" s="123">
        <v>254750</v>
      </c>
      <c r="R71" s="124">
        <f>Q71/1000</f>
        <v>254.75</v>
      </c>
    </row>
    <row r="72" spans="1:18" ht="15.75">
      <c r="A72" s="125">
        <v>67</v>
      </c>
      <c r="B72" s="123">
        <v>140</v>
      </c>
      <c r="C72" s="123" t="s">
        <v>274</v>
      </c>
      <c r="D72" s="123" t="s">
        <v>652</v>
      </c>
      <c r="E72" s="123" t="s">
        <v>165</v>
      </c>
      <c r="F72" s="123" t="s">
        <v>404</v>
      </c>
      <c r="G72" s="123" t="s">
        <v>405</v>
      </c>
      <c r="H72" s="123" t="s">
        <v>269</v>
      </c>
      <c r="I72" s="125" t="s">
        <v>270</v>
      </c>
      <c r="J72" s="123"/>
      <c r="K72" s="123">
        <v>282025</v>
      </c>
      <c r="L72" s="125" t="s">
        <v>169</v>
      </c>
      <c r="M72" s="125" t="s">
        <v>170</v>
      </c>
      <c r="N72" s="125" t="s">
        <v>216</v>
      </c>
      <c r="O72" s="125" t="s">
        <v>161</v>
      </c>
      <c r="P72" s="123">
        <v>23500</v>
      </c>
      <c r="Q72" s="123">
        <v>409835.61643835617</v>
      </c>
      <c r="R72" s="124">
        <f>Q72/1000</f>
        <v>409.83561643835617</v>
      </c>
    </row>
    <row r="73" spans="1:18" ht="15.75">
      <c r="A73" s="125">
        <v>68</v>
      </c>
      <c r="B73" s="123">
        <v>145</v>
      </c>
      <c r="C73" s="123" t="s">
        <v>97</v>
      </c>
      <c r="D73" s="123" t="s">
        <v>660</v>
      </c>
      <c r="E73" s="123" t="s">
        <v>165</v>
      </c>
      <c r="F73" s="123" t="s">
        <v>406</v>
      </c>
      <c r="G73" s="123" t="s">
        <v>407</v>
      </c>
      <c r="H73" s="123" t="s">
        <v>269</v>
      </c>
      <c r="I73" s="125" t="s">
        <v>270</v>
      </c>
      <c r="J73" s="123" t="s">
        <v>231</v>
      </c>
      <c r="K73" s="123">
        <v>427200</v>
      </c>
      <c r="L73" s="125" t="s">
        <v>169</v>
      </c>
      <c r="M73" s="125" t="s">
        <v>170</v>
      </c>
      <c r="N73" s="125" t="s">
        <v>211</v>
      </c>
      <c r="O73" s="125" t="s">
        <v>161</v>
      </c>
      <c r="P73" s="123">
        <v>23500</v>
      </c>
      <c r="Q73" s="123">
        <v>571192.3076923077</v>
      </c>
      <c r="R73" s="124">
        <f>Q73/1000</f>
        <v>571.1923076923077</v>
      </c>
    </row>
    <row r="74" spans="1:18" ht="15.75">
      <c r="A74" s="125">
        <v>69</v>
      </c>
      <c r="B74" s="123">
        <v>150</v>
      </c>
      <c r="C74" s="123" t="s">
        <v>142</v>
      </c>
      <c r="D74" s="123" t="s">
        <v>652</v>
      </c>
      <c r="E74" s="123" t="s">
        <v>165</v>
      </c>
      <c r="F74" s="123" t="s">
        <v>408</v>
      </c>
      <c r="G74" s="123" t="s">
        <v>409</v>
      </c>
      <c r="H74" s="123" t="s">
        <v>269</v>
      </c>
      <c r="I74" s="125" t="s">
        <v>270</v>
      </c>
      <c r="J74" s="123" t="s">
        <v>231</v>
      </c>
      <c r="K74" s="123">
        <v>1489000</v>
      </c>
      <c r="L74" s="125" t="s">
        <v>169</v>
      </c>
      <c r="M74" s="125" t="s">
        <v>171</v>
      </c>
      <c r="N74" s="125" t="s">
        <v>214</v>
      </c>
      <c r="O74" s="125" t="s">
        <v>168</v>
      </c>
      <c r="P74" s="123">
        <v>23500</v>
      </c>
      <c r="Q74" s="123">
        <v>1734994.2528735632</v>
      </c>
      <c r="R74" s="124">
        <f>Q74/1000</f>
        <v>1734.9942528735633</v>
      </c>
    </row>
    <row r="75" spans="1:18" ht="15.75">
      <c r="A75" s="125">
        <v>70</v>
      </c>
      <c r="B75" s="123">
        <v>151</v>
      </c>
      <c r="C75" s="123" t="s">
        <v>16</v>
      </c>
      <c r="D75" s="123" t="s">
        <v>645</v>
      </c>
      <c r="E75" s="123" t="s">
        <v>166</v>
      </c>
      <c r="F75" s="123" t="s">
        <v>410</v>
      </c>
      <c r="G75" s="123" t="s">
        <v>411</v>
      </c>
      <c r="H75" s="123" t="s">
        <v>269</v>
      </c>
      <c r="I75" s="125" t="s">
        <v>270</v>
      </c>
      <c r="J75" s="123"/>
      <c r="K75" s="123">
        <v>195300</v>
      </c>
      <c r="L75" s="125" t="s">
        <v>169</v>
      </c>
      <c r="M75" s="125" t="s">
        <v>170</v>
      </c>
      <c r="N75" s="125" t="s">
        <v>217</v>
      </c>
      <c r="O75" s="125" t="s">
        <v>161</v>
      </c>
      <c r="P75" s="123">
        <v>23500</v>
      </c>
      <c r="Q75" s="123">
        <v>287418.91891891893</v>
      </c>
      <c r="R75" s="124">
        <f>Q75/1000</f>
        <v>287.41891891891896</v>
      </c>
    </row>
    <row r="76" spans="1:18" ht="15.75">
      <c r="A76" s="125">
        <v>71</v>
      </c>
      <c r="B76" s="123">
        <v>152</v>
      </c>
      <c r="C76" s="123" t="s">
        <v>17</v>
      </c>
      <c r="D76" s="123" t="s">
        <v>664</v>
      </c>
      <c r="E76" s="123" t="s">
        <v>165</v>
      </c>
      <c r="F76" s="123" t="s">
        <v>412</v>
      </c>
      <c r="G76" s="123" t="s">
        <v>413</v>
      </c>
      <c r="H76" s="123" t="s">
        <v>269</v>
      </c>
      <c r="I76" s="125" t="s">
        <v>270</v>
      </c>
      <c r="J76" s="123"/>
      <c r="K76" s="123">
        <v>398880</v>
      </c>
      <c r="L76" s="125" t="s">
        <v>169</v>
      </c>
      <c r="M76" s="125" t="s">
        <v>170</v>
      </c>
      <c r="N76" s="125" t="s">
        <v>211</v>
      </c>
      <c r="O76" s="125" t="s">
        <v>168</v>
      </c>
      <c r="P76" s="123">
        <v>23500</v>
      </c>
      <c r="Q76" s="123">
        <v>541525.974025974</v>
      </c>
      <c r="R76" s="124">
        <f>Q76/1000</f>
        <v>541.525974025974</v>
      </c>
    </row>
    <row r="77" spans="1:18" ht="15.75">
      <c r="A77" s="125">
        <v>72</v>
      </c>
      <c r="B77" s="123">
        <v>156</v>
      </c>
      <c r="C77" s="123" t="s">
        <v>25</v>
      </c>
      <c r="D77" s="123" t="s">
        <v>645</v>
      </c>
      <c r="E77" s="123" t="s">
        <v>165</v>
      </c>
      <c r="F77" s="123" t="s">
        <v>414</v>
      </c>
      <c r="G77" s="123" t="s">
        <v>415</v>
      </c>
      <c r="H77" s="123" t="s">
        <v>269</v>
      </c>
      <c r="I77" s="125" t="s">
        <v>270</v>
      </c>
      <c r="J77" s="123" t="s">
        <v>231</v>
      </c>
      <c r="K77" s="123">
        <v>298000</v>
      </c>
      <c r="L77" s="125" t="s">
        <v>169</v>
      </c>
      <c r="M77" s="125" t="s">
        <v>170</v>
      </c>
      <c r="N77" s="125" t="s">
        <v>211</v>
      </c>
      <c r="O77" s="125" t="s">
        <v>161</v>
      </c>
      <c r="P77" s="123">
        <v>23500</v>
      </c>
      <c r="Q77" s="123">
        <v>405551.28205128206</v>
      </c>
      <c r="R77" s="124">
        <f>Q77/1000</f>
        <v>405.55128205128204</v>
      </c>
    </row>
    <row r="78" spans="1:18" ht="15.75">
      <c r="A78" s="125">
        <v>73</v>
      </c>
      <c r="B78" s="123">
        <v>157</v>
      </c>
      <c r="C78" s="123" t="s">
        <v>47</v>
      </c>
      <c r="D78" s="123" t="s">
        <v>660</v>
      </c>
      <c r="E78" s="123" t="s">
        <v>165</v>
      </c>
      <c r="F78" s="123" t="s">
        <v>416</v>
      </c>
      <c r="G78" s="123" t="s">
        <v>417</v>
      </c>
      <c r="H78" s="123" t="s">
        <v>269</v>
      </c>
      <c r="I78" s="125" t="s">
        <v>270</v>
      </c>
      <c r="J78" s="123" t="s">
        <v>231</v>
      </c>
      <c r="K78" s="123">
        <v>743200</v>
      </c>
      <c r="L78" s="125" t="s">
        <v>169</v>
      </c>
      <c r="M78" s="125" t="s">
        <v>170</v>
      </c>
      <c r="N78" s="125" t="s">
        <v>212</v>
      </c>
      <c r="O78" s="125" t="s">
        <v>161</v>
      </c>
      <c r="P78" s="123">
        <v>23500</v>
      </c>
      <c r="Q78" s="123">
        <v>918921.686746988</v>
      </c>
      <c r="R78" s="124">
        <f>Q78/1000</f>
        <v>918.921686746988</v>
      </c>
    </row>
    <row r="79" spans="1:18" ht="15.75">
      <c r="A79" s="125">
        <v>74</v>
      </c>
      <c r="B79" s="123">
        <v>160</v>
      </c>
      <c r="C79" s="123" t="s">
        <v>156</v>
      </c>
      <c r="D79" s="123" t="s">
        <v>649</v>
      </c>
      <c r="E79" s="123" t="s">
        <v>165</v>
      </c>
      <c r="F79" s="123" t="s">
        <v>416</v>
      </c>
      <c r="G79" s="123" t="s">
        <v>417</v>
      </c>
      <c r="H79" s="123" t="s">
        <v>269</v>
      </c>
      <c r="I79" s="125" t="s">
        <v>270</v>
      </c>
      <c r="J79" s="123"/>
      <c r="K79" s="123">
        <v>981400</v>
      </c>
      <c r="L79" s="125" t="s">
        <v>169</v>
      </c>
      <c r="M79" s="125" t="s">
        <v>170</v>
      </c>
      <c r="N79" s="125" t="s">
        <v>212</v>
      </c>
      <c r="O79" s="125" t="s">
        <v>168</v>
      </c>
      <c r="P79" s="123">
        <v>23500</v>
      </c>
      <c r="Q79" s="123">
        <v>1220329.268292683</v>
      </c>
      <c r="R79" s="124">
        <f>Q79/1000</f>
        <v>1220.3292682926829</v>
      </c>
    </row>
    <row r="80" spans="1:18" ht="15.75">
      <c r="A80" s="125">
        <v>75</v>
      </c>
      <c r="B80" s="123">
        <v>162</v>
      </c>
      <c r="C80" s="123" t="s">
        <v>108</v>
      </c>
      <c r="D80" s="123" t="s">
        <v>656</v>
      </c>
      <c r="E80" s="123" t="s">
        <v>166</v>
      </c>
      <c r="F80" s="123" t="s">
        <v>420</v>
      </c>
      <c r="G80" s="123" t="s">
        <v>307</v>
      </c>
      <c r="H80" s="123" t="s">
        <v>269</v>
      </c>
      <c r="I80" s="125" t="s">
        <v>270</v>
      </c>
      <c r="J80" s="123"/>
      <c r="K80" s="123">
        <v>197520</v>
      </c>
      <c r="L80" s="125" t="s">
        <v>169</v>
      </c>
      <c r="M80" s="125" t="s">
        <v>170</v>
      </c>
      <c r="N80" s="125" t="s">
        <v>212</v>
      </c>
      <c r="O80" s="125" t="s">
        <v>161</v>
      </c>
      <c r="P80" s="123">
        <v>23500</v>
      </c>
      <c r="Q80" s="123">
        <v>261475.90361445784</v>
      </c>
      <c r="R80" s="124">
        <f>Q80/1000</f>
        <v>261.4759036144578</v>
      </c>
    </row>
    <row r="81" spans="1:18" ht="15.75">
      <c r="A81" s="125">
        <v>76</v>
      </c>
      <c r="B81" s="123">
        <v>163</v>
      </c>
      <c r="C81" s="123" t="s">
        <v>125</v>
      </c>
      <c r="D81" s="123" t="s">
        <v>645</v>
      </c>
      <c r="E81" s="123" t="s">
        <v>165</v>
      </c>
      <c r="F81" s="123" t="s">
        <v>421</v>
      </c>
      <c r="G81" s="123" t="s">
        <v>422</v>
      </c>
      <c r="H81" s="123" t="s">
        <v>269</v>
      </c>
      <c r="I81" s="125" t="s">
        <v>270</v>
      </c>
      <c r="J81" s="123"/>
      <c r="K81" s="123">
        <v>316520</v>
      </c>
      <c r="L81" s="125" t="s">
        <v>169</v>
      </c>
      <c r="M81" s="125" t="s">
        <v>170</v>
      </c>
      <c r="N81" s="125" t="s">
        <v>216</v>
      </c>
      <c r="O81" s="125" t="s">
        <v>161</v>
      </c>
      <c r="P81" s="123">
        <v>23500</v>
      </c>
      <c r="Q81" s="123">
        <v>457089.0410958904</v>
      </c>
      <c r="R81" s="124">
        <f>Q81/1000</f>
        <v>457.0890410958904</v>
      </c>
    </row>
    <row r="82" spans="1:18" ht="15.75">
      <c r="A82" s="125">
        <v>77</v>
      </c>
      <c r="B82" s="123">
        <v>164</v>
      </c>
      <c r="C82" s="123" t="s">
        <v>128</v>
      </c>
      <c r="D82" s="123" t="s">
        <v>660</v>
      </c>
      <c r="E82" s="123" t="s">
        <v>166</v>
      </c>
      <c r="F82" s="123" t="s">
        <v>423</v>
      </c>
      <c r="G82" s="123" t="s">
        <v>294</v>
      </c>
      <c r="H82" s="123" t="s">
        <v>269</v>
      </c>
      <c r="I82" s="125" t="s">
        <v>270</v>
      </c>
      <c r="J82" s="123" t="s">
        <v>231</v>
      </c>
      <c r="K82" s="123">
        <v>184000</v>
      </c>
      <c r="L82" s="125" t="s">
        <v>169</v>
      </c>
      <c r="M82" s="125" t="s">
        <v>170</v>
      </c>
      <c r="N82" s="125" t="s">
        <v>212</v>
      </c>
      <c r="O82" s="125" t="s">
        <v>161</v>
      </c>
      <c r="P82" s="123">
        <v>23500</v>
      </c>
      <c r="Q82" s="123">
        <v>245186.7469879518</v>
      </c>
      <c r="R82" s="124">
        <f>Q82/1000</f>
        <v>245.1867469879518</v>
      </c>
    </row>
    <row r="83" spans="1:18" ht="15.75">
      <c r="A83" s="125">
        <v>78</v>
      </c>
      <c r="B83" s="123">
        <v>166</v>
      </c>
      <c r="C83" s="123" t="s">
        <v>130</v>
      </c>
      <c r="D83" s="123" t="s">
        <v>645</v>
      </c>
      <c r="E83" s="123" t="s">
        <v>165</v>
      </c>
      <c r="F83" s="123" t="s">
        <v>424</v>
      </c>
      <c r="G83" s="123" t="s">
        <v>425</v>
      </c>
      <c r="H83" s="123" t="s">
        <v>269</v>
      </c>
      <c r="I83" s="125" t="s">
        <v>270</v>
      </c>
      <c r="J83" s="123"/>
      <c r="K83" s="123">
        <v>316800</v>
      </c>
      <c r="L83" s="125" t="s">
        <v>169</v>
      </c>
      <c r="M83" s="125" t="s">
        <v>170</v>
      </c>
      <c r="N83" s="125" t="s">
        <v>216</v>
      </c>
      <c r="O83" s="125" t="s">
        <v>161</v>
      </c>
      <c r="P83" s="123">
        <v>23500</v>
      </c>
      <c r="Q83" s="123">
        <v>457472.602739726</v>
      </c>
      <c r="R83" s="124">
        <f>Q83/1000</f>
        <v>457.472602739726</v>
      </c>
    </row>
    <row r="84" spans="1:18" ht="15.75">
      <c r="A84" s="125">
        <v>79</v>
      </c>
      <c r="B84" s="123">
        <v>169</v>
      </c>
      <c r="C84" s="123" t="s">
        <v>9</v>
      </c>
      <c r="D84" s="123" t="s">
        <v>665</v>
      </c>
      <c r="E84" s="123" t="s">
        <v>166</v>
      </c>
      <c r="F84" s="123" t="s">
        <v>426</v>
      </c>
      <c r="G84" s="123" t="s">
        <v>427</v>
      </c>
      <c r="H84" s="123" t="s">
        <v>269</v>
      </c>
      <c r="I84" s="125" t="s">
        <v>270</v>
      </c>
      <c r="J84" s="123" t="s">
        <v>231</v>
      </c>
      <c r="K84" s="123">
        <v>1031100</v>
      </c>
      <c r="L84" s="125" t="s">
        <v>169</v>
      </c>
      <c r="M84" s="125" t="s">
        <v>170</v>
      </c>
      <c r="N84" s="125" t="s">
        <v>221</v>
      </c>
      <c r="O84" s="125" t="s">
        <v>168</v>
      </c>
      <c r="P84" s="123">
        <v>23500</v>
      </c>
      <c r="Q84" s="123">
        <v>1380210.5263157894</v>
      </c>
      <c r="R84" s="124">
        <f>Q84/1000</f>
        <v>1380.2105263157894</v>
      </c>
    </row>
    <row r="85" spans="1:18" ht="15.75">
      <c r="A85" s="125">
        <v>80</v>
      </c>
      <c r="B85" s="123">
        <v>170</v>
      </c>
      <c r="C85" s="123" t="s">
        <v>12</v>
      </c>
      <c r="D85" s="123" t="s">
        <v>650</v>
      </c>
      <c r="E85" s="123" t="s">
        <v>167</v>
      </c>
      <c r="F85" s="123" t="s">
        <v>428</v>
      </c>
      <c r="G85" s="123" t="s">
        <v>429</v>
      </c>
      <c r="H85" s="123" t="s">
        <v>269</v>
      </c>
      <c r="I85" s="125" t="s">
        <v>270</v>
      </c>
      <c r="J85" s="123" t="s">
        <v>231</v>
      </c>
      <c r="K85" s="123">
        <v>205000</v>
      </c>
      <c r="L85" s="125" t="s">
        <v>169</v>
      </c>
      <c r="M85" s="125" t="s">
        <v>170</v>
      </c>
      <c r="N85" s="125" t="s">
        <v>211</v>
      </c>
      <c r="O85" s="125" t="s">
        <v>161</v>
      </c>
      <c r="P85" s="123">
        <v>23500</v>
      </c>
      <c r="Q85" s="123">
        <v>286320.5128205128</v>
      </c>
      <c r="R85" s="124">
        <f>Q85/1000</f>
        <v>286.3205128205128</v>
      </c>
    </row>
    <row r="86" spans="1:18" ht="15.75">
      <c r="A86" s="125">
        <v>81</v>
      </c>
      <c r="B86" s="123">
        <v>171</v>
      </c>
      <c r="C86" s="123" t="s">
        <v>20</v>
      </c>
      <c r="D86" s="123" t="s">
        <v>654</v>
      </c>
      <c r="E86" s="123" t="s">
        <v>167</v>
      </c>
      <c r="F86" s="123" t="s">
        <v>430</v>
      </c>
      <c r="G86" s="123" t="s">
        <v>431</v>
      </c>
      <c r="H86" s="123" t="s">
        <v>269</v>
      </c>
      <c r="I86" s="125" t="s">
        <v>270</v>
      </c>
      <c r="J86" s="123" t="s">
        <v>231</v>
      </c>
      <c r="K86" s="123">
        <v>363000</v>
      </c>
      <c r="L86" s="125" t="s">
        <v>169</v>
      </c>
      <c r="M86" s="125" t="s">
        <v>170</v>
      </c>
      <c r="N86" s="125" t="s">
        <v>212</v>
      </c>
      <c r="O86" s="125" t="s">
        <v>168</v>
      </c>
      <c r="P86" s="123">
        <v>23500</v>
      </c>
      <c r="Q86" s="123">
        <v>466182.9268292683</v>
      </c>
      <c r="R86" s="124">
        <f>Q86/1000</f>
        <v>466.1829268292683</v>
      </c>
    </row>
    <row r="87" spans="1:18" ht="15.75">
      <c r="A87" s="125">
        <v>82</v>
      </c>
      <c r="B87" s="123">
        <v>173</v>
      </c>
      <c r="C87" s="123" t="s">
        <v>42</v>
      </c>
      <c r="D87" s="123" t="s">
        <v>665</v>
      </c>
      <c r="E87" s="123" t="s">
        <v>166</v>
      </c>
      <c r="F87" s="123" t="s">
        <v>432</v>
      </c>
      <c r="G87" s="123" t="s">
        <v>433</v>
      </c>
      <c r="H87" s="123" t="s">
        <v>269</v>
      </c>
      <c r="I87" s="125" t="s">
        <v>270</v>
      </c>
      <c r="J87" s="123"/>
      <c r="K87" s="123">
        <v>1918400</v>
      </c>
      <c r="L87" s="125" t="s">
        <v>169</v>
      </c>
      <c r="M87" s="125" t="s">
        <v>170</v>
      </c>
      <c r="N87" s="125" t="s">
        <v>223</v>
      </c>
      <c r="O87" s="125" t="s">
        <v>168</v>
      </c>
      <c r="P87" s="123">
        <v>23500</v>
      </c>
      <c r="Q87" s="123">
        <v>2615932.4324324327</v>
      </c>
      <c r="R87" s="124">
        <f>Q87/1000</f>
        <v>2615.9324324324325</v>
      </c>
    </row>
    <row r="88" spans="1:18" ht="15.75">
      <c r="A88" s="125">
        <v>83</v>
      </c>
      <c r="B88" s="123">
        <v>176</v>
      </c>
      <c r="C88" s="123" t="s">
        <v>118</v>
      </c>
      <c r="D88" s="123" t="s">
        <v>652</v>
      </c>
      <c r="E88" s="123" t="s">
        <v>165</v>
      </c>
      <c r="F88" s="123" t="s">
        <v>434</v>
      </c>
      <c r="G88" s="123" t="s">
        <v>435</v>
      </c>
      <c r="H88" s="123" t="s">
        <v>269</v>
      </c>
      <c r="I88" s="125" t="s">
        <v>270</v>
      </c>
      <c r="J88" s="123" t="s">
        <v>231</v>
      </c>
      <c r="K88" s="123">
        <v>375000</v>
      </c>
      <c r="L88" s="125" t="s">
        <v>169</v>
      </c>
      <c r="M88" s="125" t="s">
        <v>171</v>
      </c>
      <c r="N88" s="125" t="s">
        <v>212</v>
      </c>
      <c r="O88" s="125" t="s">
        <v>161</v>
      </c>
      <c r="P88" s="123">
        <v>23500</v>
      </c>
      <c r="Q88" s="123">
        <v>475307.2289156627</v>
      </c>
      <c r="R88" s="124">
        <f>Q88/1000</f>
        <v>475.3072289156627</v>
      </c>
    </row>
    <row r="89" spans="1:18" ht="15.75">
      <c r="A89" s="125">
        <v>84</v>
      </c>
      <c r="B89" s="123">
        <v>177</v>
      </c>
      <c r="C89" s="123" t="s">
        <v>129</v>
      </c>
      <c r="D89" s="123" t="s">
        <v>665</v>
      </c>
      <c r="E89" s="123" t="s">
        <v>167</v>
      </c>
      <c r="F89" s="123" t="s">
        <v>436</v>
      </c>
      <c r="G89" s="123" t="s">
        <v>437</v>
      </c>
      <c r="H89" s="123" t="s">
        <v>269</v>
      </c>
      <c r="I89" s="125" t="s">
        <v>270</v>
      </c>
      <c r="J89" s="123" t="s">
        <v>231</v>
      </c>
      <c r="K89" s="123">
        <v>4251500</v>
      </c>
      <c r="L89" s="125" t="s">
        <v>169</v>
      </c>
      <c r="M89" s="125" t="s">
        <v>171</v>
      </c>
      <c r="N89" s="125" t="s">
        <v>219</v>
      </c>
      <c r="O89" s="125" t="s">
        <v>168</v>
      </c>
      <c r="P89" s="123">
        <v>23500</v>
      </c>
      <c r="Q89" s="123">
        <v>5084809.523809524</v>
      </c>
      <c r="R89" s="124">
        <f>Q89/1000</f>
        <v>5084.809523809524</v>
      </c>
    </row>
    <row r="90" spans="1:18" ht="15.75">
      <c r="A90" s="125">
        <v>85</v>
      </c>
      <c r="B90" s="123">
        <v>179</v>
      </c>
      <c r="C90" s="123" t="s">
        <v>15</v>
      </c>
      <c r="D90" s="123" t="s">
        <v>660</v>
      </c>
      <c r="E90" s="123" t="s">
        <v>165</v>
      </c>
      <c r="F90" s="123" t="s">
        <v>438</v>
      </c>
      <c r="G90" s="123" t="s">
        <v>439</v>
      </c>
      <c r="H90" s="123" t="s">
        <v>269</v>
      </c>
      <c r="I90" s="125" t="s">
        <v>270</v>
      </c>
      <c r="J90" s="123" t="s">
        <v>231</v>
      </c>
      <c r="K90" s="123">
        <v>568000</v>
      </c>
      <c r="L90" s="125" t="s">
        <v>169</v>
      </c>
      <c r="M90" s="125" t="s">
        <v>170</v>
      </c>
      <c r="N90" s="125" t="s">
        <v>218</v>
      </c>
      <c r="O90" s="125" t="s">
        <v>161</v>
      </c>
      <c r="P90" s="123">
        <v>23500</v>
      </c>
      <c r="Q90" s="123">
        <v>733500</v>
      </c>
      <c r="R90" s="124">
        <f>Q90/1000</f>
        <v>733.5</v>
      </c>
    </row>
    <row r="91" spans="1:18" ht="15.75">
      <c r="A91" s="125">
        <v>86</v>
      </c>
      <c r="B91" s="123">
        <v>180</v>
      </c>
      <c r="C91" s="123" t="s">
        <v>628</v>
      </c>
      <c r="D91" s="123" t="s">
        <v>666</v>
      </c>
      <c r="E91" s="123" t="s">
        <v>166</v>
      </c>
      <c r="F91" s="123" t="s">
        <v>440</v>
      </c>
      <c r="G91" s="123" t="s">
        <v>441</v>
      </c>
      <c r="H91" s="123" t="s">
        <v>269</v>
      </c>
      <c r="I91" s="125" t="s">
        <v>270</v>
      </c>
      <c r="J91" s="123" t="s">
        <v>231</v>
      </c>
      <c r="K91" s="123">
        <v>214100</v>
      </c>
      <c r="L91" s="125" t="s">
        <v>169</v>
      </c>
      <c r="M91" s="125" t="s">
        <v>170</v>
      </c>
      <c r="N91" s="125" t="s">
        <v>211</v>
      </c>
      <c r="O91" s="125" t="s">
        <v>168</v>
      </c>
      <c r="P91" s="123">
        <v>23500</v>
      </c>
      <c r="Q91" s="123">
        <v>301551.94805194804</v>
      </c>
      <c r="R91" s="124">
        <f>Q91/1000</f>
        <v>301.55194805194805</v>
      </c>
    </row>
    <row r="92" spans="1:18" ht="15.75">
      <c r="A92" s="125">
        <v>87</v>
      </c>
      <c r="B92" s="123">
        <v>182</v>
      </c>
      <c r="C92" s="123" t="s">
        <v>71</v>
      </c>
      <c r="D92" s="123" t="s">
        <v>668</v>
      </c>
      <c r="E92" s="123" t="s">
        <v>166</v>
      </c>
      <c r="F92" s="123" t="s">
        <v>442</v>
      </c>
      <c r="G92" s="123" t="s">
        <v>443</v>
      </c>
      <c r="H92" s="123" t="s">
        <v>269</v>
      </c>
      <c r="I92" s="125" t="s">
        <v>270</v>
      </c>
      <c r="J92" s="123" t="s">
        <v>231</v>
      </c>
      <c r="K92" s="123">
        <v>558000</v>
      </c>
      <c r="L92" s="125" t="s">
        <v>169</v>
      </c>
      <c r="M92" s="125" t="s">
        <v>170</v>
      </c>
      <c r="N92" s="125" t="s">
        <v>216</v>
      </c>
      <c r="O92" s="125" t="s">
        <v>168</v>
      </c>
      <c r="P92" s="123">
        <v>23500</v>
      </c>
      <c r="Q92" s="123">
        <v>798500</v>
      </c>
      <c r="R92" s="124">
        <f>Q92/1000</f>
        <v>798.5</v>
      </c>
    </row>
    <row r="93" spans="1:18" ht="15.75">
      <c r="A93" s="125">
        <v>88</v>
      </c>
      <c r="B93" s="123">
        <v>185</v>
      </c>
      <c r="C93" s="123" t="s">
        <v>109</v>
      </c>
      <c r="D93" s="123" t="s">
        <v>660</v>
      </c>
      <c r="E93" s="123" t="s">
        <v>167</v>
      </c>
      <c r="F93" s="123" t="s">
        <v>444</v>
      </c>
      <c r="G93" s="123" t="s">
        <v>445</v>
      </c>
      <c r="H93" s="123" t="s">
        <v>269</v>
      </c>
      <c r="I93" s="125" t="s">
        <v>270</v>
      </c>
      <c r="J93" s="123" t="s">
        <v>231</v>
      </c>
      <c r="K93" s="123">
        <v>350000</v>
      </c>
      <c r="L93" s="125" t="s">
        <v>169</v>
      </c>
      <c r="M93" s="125" t="s">
        <v>170</v>
      </c>
      <c r="N93" s="125" t="s">
        <v>216</v>
      </c>
      <c r="O93" s="125" t="s">
        <v>161</v>
      </c>
      <c r="P93" s="123">
        <v>23500</v>
      </c>
      <c r="Q93" s="123">
        <v>502952.05479452055</v>
      </c>
      <c r="R93" s="124">
        <f>Q93/1000</f>
        <v>502.95205479452056</v>
      </c>
    </row>
    <row r="94" spans="1:18" ht="15.75">
      <c r="A94" s="125">
        <v>89</v>
      </c>
      <c r="B94" s="123">
        <v>186</v>
      </c>
      <c r="C94" s="123" t="s">
        <v>113</v>
      </c>
      <c r="D94" s="123" t="s">
        <v>669</v>
      </c>
      <c r="E94" s="123" t="s">
        <v>166</v>
      </c>
      <c r="F94" s="123" t="s">
        <v>446</v>
      </c>
      <c r="G94" s="123" t="s">
        <v>447</v>
      </c>
      <c r="H94" s="123" t="s">
        <v>269</v>
      </c>
      <c r="I94" s="125" t="s">
        <v>270</v>
      </c>
      <c r="J94" s="123" t="s">
        <v>231</v>
      </c>
      <c r="K94" s="123">
        <v>199500</v>
      </c>
      <c r="L94" s="125" t="s">
        <v>169</v>
      </c>
      <c r="M94" s="125" t="s">
        <v>170</v>
      </c>
      <c r="N94" s="125" t="s">
        <v>215</v>
      </c>
      <c r="O94" s="125" t="s">
        <v>168</v>
      </c>
      <c r="P94" s="123">
        <v>23500</v>
      </c>
      <c r="Q94" s="123">
        <v>289500</v>
      </c>
      <c r="R94" s="124">
        <f>Q94/1000</f>
        <v>289.5</v>
      </c>
    </row>
    <row r="95" spans="1:18" ht="15.75">
      <c r="A95" s="125">
        <v>90</v>
      </c>
      <c r="B95" s="123">
        <v>187</v>
      </c>
      <c r="C95" s="123" t="s">
        <v>116</v>
      </c>
      <c r="D95" s="123" t="s">
        <v>660</v>
      </c>
      <c r="E95" s="123" t="s">
        <v>166</v>
      </c>
      <c r="F95" s="123" t="s">
        <v>448</v>
      </c>
      <c r="G95" s="123" t="s">
        <v>449</v>
      </c>
      <c r="H95" s="123" t="s">
        <v>269</v>
      </c>
      <c r="I95" s="125" t="s">
        <v>270</v>
      </c>
      <c r="J95" s="123" t="s">
        <v>231</v>
      </c>
      <c r="K95" s="123">
        <v>153800</v>
      </c>
      <c r="L95" s="125" t="s">
        <v>169</v>
      </c>
      <c r="M95" s="125" t="s">
        <v>170</v>
      </c>
      <c r="N95" s="125" t="s">
        <v>224</v>
      </c>
      <c r="O95" s="125" t="s">
        <v>161</v>
      </c>
      <c r="P95" s="123">
        <v>23500</v>
      </c>
      <c r="Q95" s="123">
        <v>249676.4705882353</v>
      </c>
      <c r="R95" s="124">
        <f>Q95/1000</f>
        <v>249.6764705882353</v>
      </c>
    </row>
    <row r="96" spans="1:18" ht="15.75">
      <c r="A96" s="125">
        <v>91</v>
      </c>
      <c r="B96" s="123">
        <v>189</v>
      </c>
      <c r="C96" s="123" t="s">
        <v>138</v>
      </c>
      <c r="D96" s="123" t="s">
        <v>645</v>
      </c>
      <c r="E96" s="123" t="s">
        <v>165</v>
      </c>
      <c r="F96" s="123" t="s">
        <v>450</v>
      </c>
      <c r="G96" s="123" t="s">
        <v>451</v>
      </c>
      <c r="H96" s="123" t="s">
        <v>269</v>
      </c>
      <c r="I96" s="125" t="s">
        <v>270</v>
      </c>
      <c r="J96" s="123"/>
      <c r="K96" s="123">
        <v>1078600</v>
      </c>
      <c r="L96" s="125" t="s">
        <v>169</v>
      </c>
      <c r="M96" s="125" t="s">
        <v>170</v>
      </c>
      <c r="N96" s="125" t="s">
        <v>216</v>
      </c>
      <c r="O96" s="125" t="s">
        <v>161</v>
      </c>
      <c r="P96" s="123">
        <v>23500</v>
      </c>
      <c r="Q96" s="123">
        <v>1501034.2465753425</v>
      </c>
      <c r="R96" s="124">
        <f>Q96/1000</f>
        <v>1501.0342465753424</v>
      </c>
    </row>
    <row r="97" spans="1:18" ht="15.75">
      <c r="A97" s="125">
        <v>92</v>
      </c>
      <c r="B97" s="123">
        <v>190</v>
      </c>
      <c r="C97" s="123" t="s">
        <v>139</v>
      </c>
      <c r="D97" s="123" t="s">
        <v>651</v>
      </c>
      <c r="E97" s="123" t="s">
        <v>166</v>
      </c>
      <c r="F97" s="123" t="s">
        <v>452</v>
      </c>
      <c r="G97" s="123" t="s">
        <v>453</v>
      </c>
      <c r="H97" s="123" t="s">
        <v>269</v>
      </c>
      <c r="I97" s="125" t="s">
        <v>270</v>
      </c>
      <c r="J97" s="123" t="s">
        <v>231</v>
      </c>
      <c r="K97" s="123">
        <v>178700</v>
      </c>
      <c r="L97" s="125" t="s">
        <v>169</v>
      </c>
      <c r="M97" s="125" t="s">
        <v>170</v>
      </c>
      <c r="N97" s="125" t="s">
        <v>211</v>
      </c>
      <c r="O97" s="125" t="s">
        <v>168</v>
      </c>
      <c r="P97" s="123">
        <v>23500</v>
      </c>
      <c r="Q97" s="123">
        <v>255577.9220779221</v>
      </c>
      <c r="R97" s="124">
        <f>Q97/1000</f>
        <v>255.5779220779221</v>
      </c>
    </row>
    <row r="98" spans="1:18" ht="15.75">
      <c r="A98" s="125">
        <v>93</v>
      </c>
      <c r="B98" s="123">
        <v>193</v>
      </c>
      <c r="C98" s="123" t="s">
        <v>114</v>
      </c>
      <c r="D98" s="123" t="s">
        <v>652</v>
      </c>
      <c r="E98" s="123" t="s">
        <v>166</v>
      </c>
      <c r="F98" s="123" t="s">
        <v>454</v>
      </c>
      <c r="G98" s="123" t="s">
        <v>455</v>
      </c>
      <c r="H98" s="123" t="s">
        <v>269</v>
      </c>
      <c r="I98" s="125" t="s">
        <v>270</v>
      </c>
      <c r="J98" s="123" t="s">
        <v>231</v>
      </c>
      <c r="K98" s="123">
        <v>722400</v>
      </c>
      <c r="L98" s="125" t="s">
        <v>169</v>
      </c>
      <c r="M98" s="125" t="s">
        <v>171</v>
      </c>
      <c r="N98" s="125" t="s">
        <v>211</v>
      </c>
      <c r="O98" s="125" t="s">
        <v>161</v>
      </c>
      <c r="P98" s="123">
        <v>23500</v>
      </c>
      <c r="Q98" s="123">
        <v>949653.8461538461</v>
      </c>
      <c r="R98" s="124">
        <f>Q98/1000</f>
        <v>949.6538461538461</v>
      </c>
    </row>
    <row r="99" spans="1:18" ht="15.75">
      <c r="A99" s="125">
        <v>94</v>
      </c>
      <c r="B99" s="123">
        <v>194</v>
      </c>
      <c r="C99" s="123" t="s">
        <v>26</v>
      </c>
      <c r="D99" s="123" t="s">
        <v>650</v>
      </c>
      <c r="E99" s="123" t="s">
        <v>167</v>
      </c>
      <c r="F99" s="123" t="s">
        <v>456</v>
      </c>
      <c r="G99" s="123" t="s">
        <v>457</v>
      </c>
      <c r="H99" s="123" t="s">
        <v>269</v>
      </c>
      <c r="I99" s="125" t="s">
        <v>270</v>
      </c>
      <c r="J99" s="123" t="s">
        <v>231</v>
      </c>
      <c r="K99" s="123">
        <v>186000</v>
      </c>
      <c r="L99" s="125" t="s">
        <v>169</v>
      </c>
      <c r="M99" s="125" t="s">
        <v>170</v>
      </c>
      <c r="N99" s="125" t="s">
        <v>216</v>
      </c>
      <c r="O99" s="125" t="s">
        <v>161</v>
      </c>
      <c r="P99" s="123">
        <v>23500</v>
      </c>
      <c r="Q99" s="123">
        <v>278294.52054794517</v>
      </c>
      <c r="R99" s="124">
        <f>Q99/1000</f>
        <v>278.2945205479452</v>
      </c>
    </row>
    <row r="100" spans="1:18" ht="15.75">
      <c r="A100" s="125">
        <v>95</v>
      </c>
      <c r="B100" s="123">
        <v>195</v>
      </c>
      <c r="C100" s="123" t="s">
        <v>27</v>
      </c>
      <c r="D100" s="123" t="s">
        <v>650</v>
      </c>
      <c r="E100" s="123" t="s">
        <v>167</v>
      </c>
      <c r="F100" s="123" t="s">
        <v>458</v>
      </c>
      <c r="G100" s="123" t="s">
        <v>457</v>
      </c>
      <c r="H100" s="123" t="s">
        <v>269</v>
      </c>
      <c r="I100" s="125" t="s">
        <v>270</v>
      </c>
      <c r="J100" s="123"/>
      <c r="K100" s="123">
        <v>220300</v>
      </c>
      <c r="L100" s="125" t="s">
        <v>169</v>
      </c>
      <c r="M100" s="125" t="s">
        <v>170</v>
      </c>
      <c r="N100" s="125" t="s">
        <v>211</v>
      </c>
      <c r="O100" s="125" t="s">
        <v>161</v>
      </c>
      <c r="P100" s="123">
        <v>23500</v>
      </c>
      <c r="Q100" s="123">
        <v>305935.89743589744</v>
      </c>
      <c r="R100" s="124">
        <f>Q100/1000</f>
        <v>305.93589743589746</v>
      </c>
    </row>
    <row r="101" spans="1:18" ht="15.75">
      <c r="A101" s="125">
        <v>96</v>
      </c>
      <c r="B101" s="123">
        <v>196</v>
      </c>
      <c r="C101" s="123" t="s">
        <v>45</v>
      </c>
      <c r="D101" s="123" t="s">
        <v>659</v>
      </c>
      <c r="E101" s="123" t="s">
        <v>165</v>
      </c>
      <c r="F101" s="123" t="s">
        <v>459</v>
      </c>
      <c r="G101" s="123" t="s">
        <v>460</v>
      </c>
      <c r="H101" s="123" t="s">
        <v>269</v>
      </c>
      <c r="I101" s="125" t="s">
        <v>270</v>
      </c>
      <c r="J101" s="123"/>
      <c r="K101" s="123">
        <v>105590</v>
      </c>
      <c r="L101" s="125" t="s">
        <v>169</v>
      </c>
      <c r="M101" s="125" t="s">
        <v>170</v>
      </c>
      <c r="N101" s="125" t="s">
        <v>212</v>
      </c>
      <c r="O101" s="125" t="s">
        <v>161</v>
      </c>
      <c r="P101" s="123">
        <v>23500</v>
      </c>
      <c r="Q101" s="123">
        <v>150716.8674698795</v>
      </c>
      <c r="R101" s="124">
        <f>Q101/1000</f>
        <v>150.7168674698795</v>
      </c>
    </row>
    <row r="102" spans="1:18" ht="15.75">
      <c r="A102" s="125">
        <v>97</v>
      </c>
      <c r="B102" s="123">
        <v>198</v>
      </c>
      <c r="C102" s="123" t="s">
        <v>54</v>
      </c>
      <c r="D102" s="123" t="s">
        <v>652</v>
      </c>
      <c r="E102" s="123" t="s">
        <v>166</v>
      </c>
      <c r="F102" s="123" t="s">
        <v>461</v>
      </c>
      <c r="G102" s="123" t="s">
        <v>462</v>
      </c>
      <c r="H102" s="123" t="s">
        <v>269</v>
      </c>
      <c r="I102" s="125" t="s">
        <v>270</v>
      </c>
      <c r="J102" s="123"/>
      <c r="K102" s="123">
        <v>184000</v>
      </c>
      <c r="L102" s="125" t="s">
        <v>169</v>
      </c>
      <c r="M102" s="125" t="s">
        <v>170</v>
      </c>
      <c r="N102" s="125" t="s">
        <v>224</v>
      </c>
      <c r="O102" s="125" t="s">
        <v>161</v>
      </c>
      <c r="P102" s="123">
        <v>23500</v>
      </c>
      <c r="Q102" s="123">
        <v>294088.23529411765</v>
      </c>
      <c r="R102" s="124">
        <f>Q102/1000</f>
        <v>294.0882352941176</v>
      </c>
    </row>
    <row r="103" spans="1:18" ht="15.75">
      <c r="A103" s="125">
        <v>98</v>
      </c>
      <c r="B103" s="123">
        <v>200</v>
      </c>
      <c r="C103" s="123" t="s">
        <v>83</v>
      </c>
      <c r="D103" s="123" t="s">
        <v>645</v>
      </c>
      <c r="E103" s="123" t="s">
        <v>165</v>
      </c>
      <c r="F103" s="123" t="s">
        <v>463</v>
      </c>
      <c r="G103" s="123" t="s">
        <v>464</v>
      </c>
      <c r="H103" s="123" t="s">
        <v>269</v>
      </c>
      <c r="I103" s="125" t="s">
        <v>270</v>
      </c>
      <c r="J103" s="123" t="s">
        <v>231</v>
      </c>
      <c r="K103" s="123">
        <v>150000</v>
      </c>
      <c r="L103" s="125" t="s">
        <v>169</v>
      </c>
      <c r="M103" s="125" t="s">
        <v>171</v>
      </c>
      <c r="N103" s="125" t="s">
        <v>212</v>
      </c>
      <c r="O103" s="125" t="s">
        <v>161</v>
      </c>
      <c r="P103" s="123">
        <v>23500</v>
      </c>
      <c r="Q103" s="123">
        <v>204222.89156626505</v>
      </c>
      <c r="R103" s="124">
        <f>Q103/1000</f>
        <v>204.22289156626505</v>
      </c>
    </row>
    <row r="104" spans="1:18" ht="15.75">
      <c r="A104" s="125">
        <v>99</v>
      </c>
      <c r="B104" s="123">
        <v>203</v>
      </c>
      <c r="C104" s="123" t="s">
        <v>93</v>
      </c>
      <c r="D104" s="123" t="s">
        <v>645</v>
      </c>
      <c r="E104" s="123" t="s">
        <v>166</v>
      </c>
      <c r="F104" s="123" t="s">
        <v>465</v>
      </c>
      <c r="G104" s="123" t="s">
        <v>466</v>
      </c>
      <c r="H104" s="123" t="s">
        <v>269</v>
      </c>
      <c r="I104" s="125" t="s">
        <v>270</v>
      </c>
      <c r="J104" s="123" t="s">
        <v>231</v>
      </c>
      <c r="K104" s="123">
        <v>176700</v>
      </c>
      <c r="L104" s="125" t="s">
        <v>169</v>
      </c>
      <c r="M104" s="125" t="s">
        <v>171</v>
      </c>
      <c r="N104" s="125" t="s">
        <v>214</v>
      </c>
      <c r="O104" s="125" t="s">
        <v>161</v>
      </c>
      <c r="P104" s="123">
        <v>23500</v>
      </c>
      <c r="Q104" s="123">
        <v>224295.45454545456</v>
      </c>
      <c r="R104" s="124">
        <f>Q104/1000</f>
        <v>224.29545454545456</v>
      </c>
    </row>
    <row r="105" spans="1:18" ht="15.75">
      <c r="A105" s="125">
        <v>100</v>
      </c>
      <c r="B105" s="123">
        <v>205</v>
      </c>
      <c r="C105" s="123" t="s">
        <v>100</v>
      </c>
      <c r="D105" s="123" t="s">
        <v>650</v>
      </c>
      <c r="E105" s="123" t="s">
        <v>166</v>
      </c>
      <c r="F105" s="123" t="s">
        <v>467</v>
      </c>
      <c r="G105" s="123" t="s">
        <v>468</v>
      </c>
      <c r="H105" s="123" t="s">
        <v>269</v>
      </c>
      <c r="I105" s="125" t="s">
        <v>270</v>
      </c>
      <c r="J105" s="123" t="s">
        <v>231</v>
      </c>
      <c r="K105" s="123">
        <v>1018700</v>
      </c>
      <c r="L105" s="125" t="s">
        <v>169</v>
      </c>
      <c r="M105" s="125" t="s">
        <v>170</v>
      </c>
      <c r="N105" s="125" t="s">
        <v>211</v>
      </c>
      <c r="O105" s="125" t="s">
        <v>161</v>
      </c>
      <c r="P105" s="123">
        <v>23500</v>
      </c>
      <c r="Q105" s="123">
        <v>1329525.641025641</v>
      </c>
      <c r="R105" s="124">
        <f>Q105/1000</f>
        <v>1329.525641025641</v>
      </c>
    </row>
    <row r="106" spans="1:18" ht="15.75">
      <c r="A106" s="125">
        <v>101</v>
      </c>
      <c r="B106" s="123">
        <v>208</v>
      </c>
      <c r="C106" s="123" t="s">
        <v>131</v>
      </c>
      <c r="D106" s="123" t="s">
        <v>669</v>
      </c>
      <c r="E106" s="123" t="s">
        <v>166</v>
      </c>
      <c r="F106" s="123" t="s">
        <v>469</v>
      </c>
      <c r="G106" s="123" t="s">
        <v>470</v>
      </c>
      <c r="H106" s="123" t="s">
        <v>269</v>
      </c>
      <c r="I106" s="125" t="s">
        <v>270</v>
      </c>
      <c r="J106" s="123" t="s">
        <v>231</v>
      </c>
      <c r="K106" s="123">
        <v>155900</v>
      </c>
      <c r="L106" s="125" t="s">
        <v>169</v>
      </c>
      <c r="M106" s="125" t="s">
        <v>170</v>
      </c>
      <c r="N106" s="125" t="s">
        <v>218</v>
      </c>
      <c r="O106" s="125" t="s">
        <v>168</v>
      </c>
      <c r="P106" s="123">
        <v>23500</v>
      </c>
      <c r="Q106" s="123">
        <v>220841.77215189874</v>
      </c>
      <c r="R106" s="124">
        <f>Q106/1000</f>
        <v>220.84177215189874</v>
      </c>
    </row>
    <row r="107" spans="1:18" ht="15.75">
      <c r="A107" s="125">
        <v>102</v>
      </c>
      <c r="B107" s="123">
        <v>210</v>
      </c>
      <c r="C107" s="123" t="s">
        <v>696</v>
      </c>
      <c r="D107" s="123" t="s">
        <v>645</v>
      </c>
      <c r="E107" s="123" t="s">
        <v>166</v>
      </c>
      <c r="F107" s="123" t="s">
        <v>697</v>
      </c>
      <c r="G107" s="123" t="s">
        <v>708</v>
      </c>
      <c r="H107" s="123" t="s">
        <v>269</v>
      </c>
      <c r="I107" s="125" t="s">
        <v>270</v>
      </c>
      <c r="J107" s="123" t="s">
        <v>231</v>
      </c>
      <c r="K107" s="123">
        <v>96600</v>
      </c>
      <c r="L107" s="125"/>
      <c r="M107" s="125"/>
      <c r="N107" s="125"/>
      <c r="O107" s="125"/>
      <c r="P107" s="123"/>
      <c r="Q107" s="123">
        <v>96600</v>
      </c>
      <c r="R107" s="124">
        <f>Q107/1000</f>
        <v>96.6</v>
      </c>
    </row>
    <row r="108" spans="1:18" ht="15.75">
      <c r="A108" s="125">
        <v>103</v>
      </c>
      <c r="B108" s="123">
        <v>211</v>
      </c>
      <c r="C108" s="123" t="s">
        <v>36</v>
      </c>
      <c r="D108" s="123" t="s">
        <v>645</v>
      </c>
      <c r="E108" s="123" t="s">
        <v>165</v>
      </c>
      <c r="F108" s="123" t="s">
        <v>471</v>
      </c>
      <c r="G108" s="123" t="s">
        <v>472</v>
      </c>
      <c r="H108" s="123" t="s">
        <v>269</v>
      </c>
      <c r="I108" s="125" t="s">
        <v>270</v>
      </c>
      <c r="J108" s="123" t="s">
        <v>231</v>
      </c>
      <c r="K108" s="123">
        <v>260000</v>
      </c>
      <c r="L108" s="125" t="s">
        <v>169</v>
      </c>
      <c r="M108" s="125" t="s">
        <v>170</v>
      </c>
      <c r="N108" s="125" t="s">
        <v>216</v>
      </c>
      <c r="O108" s="125" t="s">
        <v>161</v>
      </c>
      <c r="P108" s="123">
        <v>23500</v>
      </c>
      <c r="Q108" s="123">
        <v>379664.38356164383</v>
      </c>
      <c r="R108" s="124">
        <f>Q108/1000</f>
        <v>379.66438356164383</v>
      </c>
    </row>
    <row r="109" spans="1:18" ht="15.75">
      <c r="A109" s="125">
        <v>104</v>
      </c>
      <c r="B109" s="123">
        <v>212</v>
      </c>
      <c r="C109" s="123" t="s">
        <v>37</v>
      </c>
      <c r="D109" s="123" t="s">
        <v>660</v>
      </c>
      <c r="E109" s="123" t="s">
        <v>167</v>
      </c>
      <c r="F109" s="123" t="s">
        <v>473</v>
      </c>
      <c r="G109" s="123" t="s">
        <v>474</v>
      </c>
      <c r="H109" s="123" t="s">
        <v>269</v>
      </c>
      <c r="I109" s="125" t="s">
        <v>270</v>
      </c>
      <c r="J109" s="123" t="s">
        <v>231</v>
      </c>
      <c r="K109" s="123">
        <v>1211000</v>
      </c>
      <c r="L109" s="125" t="s">
        <v>169</v>
      </c>
      <c r="M109" s="125" t="s">
        <v>170</v>
      </c>
      <c r="N109" s="125" t="s">
        <v>218</v>
      </c>
      <c r="O109" s="125" t="s">
        <v>161</v>
      </c>
      <c r="P109" s="123">
        <v>23500</v>
      </c>
      <c r="Q109" s="123">
        <v>1537250</v>
      </c>
      <c r="R109" s="124">
        <f>Q109/1000</f>
        <v>1537.25</v>
      </c>
    </row>
    <row r="110" spans="1:18" ht="15.75">
      <c r="A110" s="125">
        <v>105</v>
      </c>
      <c r="B110" s="123">
        <v>213</v>
      </c>
      <c r="C110" s="123" t="s">
        <v>49</v>
      </c>
      <c r="D110" s="123" t="s">
        <v>658</v>
      </c>
      <c r="E110" s="123" t="s">
        <v>165</v>
      </c>
      <c r="F110" s="123" t="s">
        <v>475</v>
      </c>
      <c r="G110" s="123" t="s">
        <v>476</v>
      </c>
      <c r="H110" s="123" t="s">
        <v>269</v>
      </c>
      <c r="I110" s="125" t="s">
        <v>270</v>
      </c>
      <c r="J110" s="123" t="s">
        <v>231</v>
      </c>
      <c r="K110" s="123">
        <v>800000</v>
      </c>
      <c r="L110" s="125" t="s">
        <v>169</v>
      </c>
      <c r="M110" s="125" t="s">
        <v>171</v>
      </c>
      <c r="N110" s="125" t="s">
        <v>214</v>
      </c>
      <c r="O110" s="125" t="s">
        <v>168</v>
      </c>
      <c r="P110" s="123">
        <v>23500</v>
      </c>
      <c r="Q110" s="123">
        <v>943040.2298850574</v>
      </c>
      <c r="R110" s="124">
        <f>Q110/1000</f>
        <v>943.0402298850574</v>
      </c>
    </row>
    <row r="111" spans="1:18" ht="15.75">
      <c r="A111" s="125">
        <v>106</v>
      </c>
      <c r="B111" s="123">
        <v>214</v>
      </c>
      <c r="C111" s="123" t="s">
        <v>55</v>
      </c>
      <c r="D111" s="123" t="s">
        <v>652</v>
      </c>
      <c r="E111" s="123" t="s">
        <v>165</v>
      </c>
      <c r="F111" s="123" t="s">
        <v>477</v>
      </c>
      <c r="G111" s="123" t="s">
        <v>478</v>
      </c>
      <c r="H111" s="123" t="s">
        <v>269</v>
      </c>
      <c r="I111" s="125" t="s">
        <v>270</v>
      </c>
      <c r="J111" s="123"/>
      <c r="K111" s="123">
        <v>562000</v>
      </c>
      <c r="L111" s="125" t="s">
        <v>169</v>
      </c>
      <c r="M111" s="125" t="s">
        <v>170</v>
      </c>
      <c r="N111" s="125" t="s">
        <v>218</v>
      </c>
      <c r="O111" s="125" t="s">
        <v>161</v>
      </c>
      <c r="P111" s="123">
        <v>23500</v>
      </c>
      <c r="Q111" s="123">
        <v>726000</v>
      </c>
      <c r="R111" s="124">
        <f>Q111/1000</f>
        <v>726</v>
      </c>
    </row>
    <row r="112" spans="1:18" ht="15.75">
      <c r="A112" s="125">
        <v>107</v>
      </c>
      <c r="B112" s="123">
        <v>215</v>
      </c>
      <c r="C112" s="123" t="s">
        <v>57</v>
      </c>
      <c r="D112" s="123" t="s">
        <v>670</v>
      </c>
      <c r="E112" s="123" t="s">
        <v>167</v>
      </c>
      <c r="F112" s="123" t="s">
        <v>479</v>
      </c>
      <c r="G112" s="123" t="s">
        <v>480</v>
      </c>
      <c r="H112" s="123" t="s">
        <v>269</v>
      </c>
      <c r="I112" s="125" t="s">
        <v>270</v>
      </c>
      <c r="J112" s="123" t="s">
        <v>231</v>
      </c>
      <c r="K112" s="123">
        <v>239000</v>
      </c>
      <c r="L112" s="125" t="s">
        <v>169</v>
      </c>
      <c r="M112" s="125" t="s">
        <v>170</v>
      </c>
      <c r="N112" s="125" t="s">
        <v>218</v>
      </c>
      <c r="O112" s="125" t="s">
        <v>168</v>
      </c>
      <c r="P112" s="123">
        <v>23500</v>
      </c>
      <c r="Q112" s="123">
        <v>326031.64556962025</v>
      </c>
      <c r="R112" s="124">
        <f>Q112/1000</f>
        <v>326.03164556962025</v>
      </c>
    </row>
    <row r="113" spans="1:18" ht="15.75">
      <c r="A113" s="125">
        <v>108</v>
      </c>
      <c r="B113" s="123">
        <v>216</v>
      </c>
      <c r="C113" s="123" t="s">
        <v>59</v>
      </c>
      <c r="D113" s="123" t="s">
        <v>667</v>
      </c>
      <c r="E113" s="123" t="s">
        <v>166</v>
      </c>
      <c r="F113" s="123" t="s">
        <v>481</v>
      </c>
      <c r="G113" s="123" t="s">
        <v>482</v>
      </c>
      <c r="H113" s="123" t="s">
        <v>269</v>
      </c>
      <c r="I113" s="125" t="s">
        <v>270</v>
      </c>
      <c r="J113" s="123" t="s">
        <v>231</v>
      </c>
      <c r="K113" s="123">
        <v>136100</v>
      </c>
      <c r="L113" s="125" t="s">
        <v>169</v>
      </c>
      <c r="M113" s="125" t="s">
        <v>171</v>
      </c>
      <c r="N113" s="125" t="s">
        <v>212</v>
      </c>
      <c r="O113" s="125" t="s">
        <v>168</v>
      </c>
      <c r="P113" s="123">
        <v>23500</v>
      </c>
      <c r="Q113" s="123">
        <v>189475.60975609755</v>
      </c>
      <c r="R113" s="124">
        <f>Q113/1000</f>
        <v>189.47560975609755</v>
      </c>
    </row>
    <row r="114" spans="1:18" ht="15.75">
      <c r="A114" s="125">
        <v>109</v>
      </c>
      <c r="B114" s="123">
        <v>217</v>
      </c>
      <c r="C114" s="123" t="s">
        <v>61</v>
      </c>
      <c r="D114" s="123" t="s">
        <v>654</v>
      </c>
      <c r="E114" s="123" t="s">
        <v>166</v>
      </c>
      <c r="F114" s="123" t="s">
        <v>483</v>
      </c>
      <c r="G114" s="123" t="s">
        <v>484</v>
      </c>
      <c r="H114" s="123" t="s">
        <v>269</v>
      </c>
      <c r="I114" s="125" t="s">
        <v>270</v>
      </c>
      <c r="J114" s="123" t="s">
        <v>231</v>
      </c>
      <c r="K114" s="123">
        <v>166300</v>
      </c>
      <c r="L114" s="125" t="s">
        <v>169</v>
      </c>
      <c r="M114" s="125" t="s">
        <v>171</v>
      </c>
      <c r="N114" s="125" t="s">
        <v>212</v>
      </c>
      <c r="O114" s="125" t="s">
        <v>168</v>
      </c>
      <c r="P114" s="123">
        <v>23500</v>
      </c>
      <c r="Q114" s="123">
        <v>226304.8780487805</v>
      </c>
      <c r="R114" s="124">
        <f>Q114/1000</f>
        <v>226.3048780487805</v>
      </c>
    </row>
    <row r="115" spans="1:18" ht="15.75">
      <c r="A115" s="125">
        <v>110</v>
      </c>
      <c r="B115" s="123">
        <v>218</v>
      </c>
      <c r="C115" s="123" t="s">
        <v>65</v>
      </c>
      <c r="D115" s="123" t="s">
        <v>652</v>
      </c>
      <c r="E115" s="123" t="s">
        <v>166</v>
      </c>
      <c r="F115" s="123" t="s">
        <v>485</v>
      </c>
      <c r="G115" s="123" t="s">
        <v>486</v>
      </c>
      <c r="H115" s="123" t="s">
        <v>269</v>
      </c>
      <c r="I115" s="125" t="s">
        <v>270</v>
      </c>
      <c r="J115" s="123" t="s">
        <v>231</v>
      </c>
      <c r="K115" s="123">
        <v>306600</v>
      </c>
      <c r="L115" s="125" t="s">
        <v>169</v>
      </c>
      <c r="M115" s="125" t="s">
        <v>170</v>
      </c>
      <c r="N115" s="125" t="s">
        <v>211</v>
      </c>
      <c r="O115" s="125" t="s">
        <v>161</v>
      </c>
      <c r="P115" s="123">
        <v>23500</v>
      </c>
      <c r="Q115" s="123">
        <v>416576.92307692306</v>
      </c>
      <c r="R115" s="124">
        <f>Q115/1000</f>
        <v>416.57692307692304</v>
      </c>
    </row>
    <row r="116" spans="1:18" ht="15.75">
      <c r="A116" s="125">
        <v>111</v>
      </c>
      <c r="B116" s="123">
        <v>219</v>
      </c>
      <c r="C116" s="123" t="s">
        <v>85</v>
      </c>
      <c r="D116" s="123" t="s">
        <v>671</v>
      </c>
      <c r="E116" s="123" t="s">
        <v>165</v>
      </c>
      <c r="F116" s="123" t="s">
        <v>487</v>
      </c>
      <c r="G116" s="123" t="s">
        <v>488</v>
      </c>
      <c r="H116" s="123" t="s">
        <v>269</v>
      </c>
      <c r="I116" s="125" t="s">
        <v>270</v>
      </c>
      <c r="J116" s="123" t="s">
        <v>231</v>
      </c>
      <c r="K116" s="123">
        <v>191000</v>
      </c>
      <c r="L116" s="125" t="s">
        <v>169</v>
      </c>
      <c r="M116" s="125" t="s">
        <v>171</v>
      </c>
      <c r="N116" s="125" t="s">
        <v>213</v>
      </c>
      <c r="O116" s="125" t="s">
        <v>168</v>
      </c>
      <c r="P116" s="123">
        <v>23500</v>
      </c>
      <c r="Q116" s="123">
        <v>248205.88235294117</v>
      </c>
      <c r="R116" s="124">
        <f>Q116/1000</f>
        <v>248.2058823529412</v>
      </c>
    </row>
    <row r="117" spans="1:18" ht="15.75">
      <c r="A117" s="125">
        <v>112</v>
      </c>
      <c r="B117" s="123">
        <v>220</v>
      </c>
      <c r="C117" s="123" t="s">
        <v>146</v>
      </c>
      <c r="D117" s="123" t="s">
        <v>652</v>
      </c>
      <c r="E117" s="123" t="s">
        <v>166</v>
      </c>
      <c r="F117" s="123" t="s">
        <v>489</v>
      </c>
      <c r="G117" s="123" t="s">
        <v>490</v>
      </c>
      <c r="H117" s="123" t="s">
        <v>269</v>
      </c>
      <c r="I117" s="125" t="s">
        <v>270</v>
      </c>
      <c r="J117" s="123" t="s">
        <v>231</v>
      </c>
      <c r="K117" s="123">
        <v>271300</v>
      </c>
      <c r="L117" s="125" t="s">
        <v>169</v>
      </c>
      <c r="M117" s="125" t="s">
        <v>171</v>
      </c>
      <c r="N117" s="125" t="s">
        <v>212</v>
      </c>
      <c r="O117" s="125" t="s">
        <v>161</v>
      </c>
      <c r="P117" s="123">
        <v>23500</v>
      </c>
      <c r="Q117" s="123">
        <v>350367.4698795181</v>
      </c>
      <c r="R117" s="124">
        <f>Q117/1000</f>
        <v>350.36746987951807</v>
      </c>
    </row>
    <row r="118" spans="1:18" ht="15.75">
      <c r="A118" s="125">
        <v>113</v>
      </c>
      <c r="B118" s="123">
        <v>221</v>
      </c>
      <c r="C118" s="123" t="s">
        <v>698</v>
      </c>
      <c r="D118" s="123" t="s">
        <v>645</v>
      </c>
      <c r="E118" s="123" t="s">
        <v>167</v>
      </c>
      <c r="F118" s="123" t="s">
        <v>491</v>
      </c>
      <c r="G118" s="123" t="s">
        <v>492</v>
      </c>
      <c r="H118" s="123" t="s">
        <v>269</v>
      </c>
      <c r="I118" s="125" t="s">
        <v>270</v>
      </c>
      <c r="J118" s="123"/>
      <c r="K118" s="123">
        <v>442300</v>
      </c>
      <c r="L118" s="125" t="s">
        <v>169</v>
      </c>
      <c r="M118" s="125" t="s">
        <v>170</v>
      </c>
      <c r="N118" s="125" t="s">
        <v>225</v>
      </c>
      <c r="O118" s="125" t="s">
        <v>161</v>
      </c>
      <c r="P118" s="123">
        <v>23500</v>
      </c>
      <c r="Q118" s="123">
        <v>655357.1428571428</v>
      </c>
      <c r="R118" s="124">
        <f>Q118/1000</f>
        <v>655.3571428571429</v>
      </c>
    </row>
    <row r="119" spans="1:18" ht="15.75">
      <c r="A119" s="125">
        <v>114</v>
      </c>
      <c r="B119" s="123">
        <v>222</v>
      </c>
      <c r="C119" s="123" t="s">
        <v>92</v>
      </c>
      <c r="D119" s="123" t="s">
        <v>671</v>
      </c>
      <c r="E119" s="123" t="s">
        <v>165</v>
      </c>
      <c r="F119" s="123" t="s">
        <v>493</v>
      </c>
      <c r="G119" s="123" t="s">
        <v>494</v>
      </c>
      <c r="H119" s="123" t="s">
        <v>269</v>
      </c>
      <c r="I119" s="125" t="s">
        <v>270</v>
      </c>
      <c r="J119" s="123" t="s">
        <v>231</v>
      </c>
      <c r="K119" s="123">
        <v>331000</v>
      </c>
      <c r="L119" s="125" t="s">
        <v>169</v>
      </c>
      <c r="M119" s="125" t="s">
        <v>171</v>
      </c>
      <c r="N119" s="125" t="s">
        <v>213</v>
      </c>
      <c r="O119" s="125" t="s">
        <v>168</v>
      </c>
      <c r="P119" s="123">
        <v>23500</v>
      </c>
      <c r="Q119" s="123">
        <v>412911.76470588235</v>
      </c>
      <c r="R119" s="124">
        <f>Q119/1000</f>
        <v>412.9117647058824</v>
      </c>
    </row>
    <row r="120" spans="1:18" ht="15.75">
      <c r="A120" s="125">
        <v>115</v>
      </c>
      <c r="B120" s="123">
        <v>224</v>
      </c>
      <c r="C120" s="123" t="s">
        <v>107</v>
      </c>
      <c r="D120" s="123" t="s">
        <v>672</v>
      </c>
      <c r="E120" s="123" t="s">
        <v>166</v>
      </c>
      <c r="F120" s="123" t="s">
        <v>621</v>
      </c>
      <c r="G120" s="123" t="s">
        <v>622</v>
      </c>
      <c r="H120" s="123" t="s">
        <v>269</v>
      </c>
      <c r="I120" s="125" t="s">
        <v>270</v>
      </c>
      <c r="J120" s="123" t="s">
        <v>231</v>
      </c>
      <c r="K120" s="123">
        <v>176700</v>
      </c>
      <c r="L120" s="125" t="s">
        <v>169</v>
      </c>
      <c r="M120" s="125" t="s">
        <v>170</v>
      </c>
      <c r="N120" s="125" t="s">
        <v>226</v>
      </c>
      <c r="O120" s="125" t="s">
        <v>168</v>
      </c>
      <c r="P120" s="123">
        <v>23500</v>
      </c>
      <c r="Q120" s="123">
        <v>275928.5714285714</v>
      </c>
      <c r="R120" s="124">
        <f>Q120/1000</f>
        <v>275.92857142857144</v>
      </c>
    </row>
    <row r="121" spans="1:18" ht="15.75">
      <c r="A121" s="125">
        <v>116</v>
      </c>
      <c r="B121" s="123">
        <v>225</v>
      </c>
      <c r="C121" s="123" t="s">
        <v>127</v>
      </c>
      <c r="D121" s="123" t="s">
        <v>670</v>
      </c>
      <c r="E121" s="123" t="s">
        <v>166</v>
      </c>
      <c r="F121" s="123" t="s">
        <v>495</v>
      </c>
      <c r="G121" s="123" t="s">
        <v>496</v>
      </c>
      <c r="H121" s="123" t="s">
        <v>269</v>
      </c>
      <c r="I121" s="125" t="s">
        <v>270</v>
      </c>
      <c r="J121" s="123" t="s">
        <v>231</v>
      </c>
      <c r="K121" s="123">
        <v>205800</v>
      </c>
      <c r="L121" s="125" t="s">
        <v>169</v>
      </c>
      <c r="M121" s="125" t="s">
        <v>171</v>
      </c>
      <c r="N121" s="125" t="s">
        <v>218</v>
      </c>
      <c r="O121" s="125" t="s">
        <v>168</v>
      </c>
      <c r="P121" s="123">
        <v>23500</v>
      </c>
      <c r="Q121" s="123">
        <v>284006.32911392406</v>
      </c>
      <c r="R121" s="124">
        <f>Q121/1000</f>
        <v>284.00632911392404</v>
      </c>
    </row>
    <row r="122" spans="1:18" ht="15.75">
      <c r="A122" s="125">
        <v>117</v>
      </c>
      <c r="B122" s="123">
        <v>226</v>
      </c>
      <c r="C122" s="123" t="s">
        <v>143</v>
      </c>
      <c r="D122" s="123" t="s">
        <v>652</v>
      </c>
      <c r="E122" s="123" t="s">
        <v>167</v>
      </c>
      <c r="F122" s="123" t="s">
        <v>497</v>
      </c>
      <c r="G122" s="123" t="s">
        <v>498</v>
      </c>
      <c r="H122" s="123" t="s">
        <v>269</v>
      </c>
      <c r="I122" s="125" t="s">
        <v>270</v>
      </c>
      <c r="J122" s="123"/>
      <c r="K122" s="123">
        <v>261700</v>
      </c>
      <c r="L122" s="125" t="s">
        <v>169</v>
      </c>
      <c r="M122" s="125" t="s">
        <v>170</v>
      </c>
      <c r="N122" s="125" t="s">
        <v>215</v>
      </c>
      <c r="O122" s="125" t="s">
        <v>161</v>
      </c>
      <c r="P122" s="123">
        <v>23500</v>
      </c>
      <c r="Q122" s="123">
        <v>367842.1052631579</v>
      </c>
      <c r="R122" s="124">
        <f>Q122/1000</f>
        <v>367.8421052631579</v>
      </c>
    </row>
    <row r="123" spans="1:18" ht="15.75">
      <c r="A123" s="125">
        <v>118</v>
      </c>
      <c r="B123" s="123">
        <v>227</v>
      </c>
      <c r="C123" s="123" t="s">
        <v>7</v>
      </c>
      <c r="D123" s="123" t="s">
        <v>652</v>
      </c>
      <c r="E123" s="123" t="s">
        <v>165</v>
      </c>
      <c r="F123" s="123" t="s">
        <v>499</v>
      </c>
      <c r="G123" s="123" t="s">
        <v>500</v>
      </c>
      <c r="H123" s="123" t="s">
        <v>269</v>
      </c>
      <c r="I123" s="125" t="s">
        <v>270</v>
      </c>
      <c r="J123" s="123" t="s">
        <v>231</v>
      </c>
      <c r="K123" s="123">
        <v>1082700</v>
      </c>
      <c r="L123" s="125" t="s">
        <v>169</v>
      </c>
      <c r="M123" s="125" t="s">
        <v>171</v>
      </c>
      <c r="N123" s="125" t="s">
        <v>216</v>
      </c>
      <c r="O123" s="125" t="s">
        <v>161</v>
      </c>
      <c r="P123" s="123">
        <v>23500</v>
      </c>
      <c r="Q123" s="123">
        <v>1506650.6849315069</v>
      </c>
      <c r="R123" s="124">
        <f>Q123/1000</f>
        <v>1506.650684931507</v>
      </c>
    </row>
    <row r="124" spans="1:18" ht="15.75">
      <c r="A124" s="125">
        <v>119</v>
      </c>
      <c r="B124" s="123">
        <v>228</v>
      </c>
      <c r="C124" s="123" t="s">
        <v>278</v>
      </c>
      <c r="D124" s="123" t="s">
        <v>647</v>
      </c>
      <c r="E124" s="123" t="s">
        <v>166</v>
      </c>
      <c r="F124" s="123" t="s">
        <v>501</v>
      </c>
      <c r="G124" s="123" t="s">
        <v>502</v>
      </c>
      <c r="H124" s="123" t="s">
        <v>269</v>
      </c>
      <c r="I124" s="125" t="s">
        <v>270</v>
      </c>
      <c r="J124" s="123" t="s">
        <v>231</v>
      </c>
      <c r="K124" s="123">
        <v>164200</v>
      </c>
      <c r="L124" s="125" t="s">
        <v>169</v>
      </c>
      <c r="M124" s="125" t="s">
        <v>171</v>
      </c>
      <c r="N124" s="125" t="s">
        <v>212</v>
      </c>
      <c r="O124" s="125" t="s">
        <v>168</v>
      </c>
      <c r="P124" s="123">
        <v>23500</v>
      </c>
      <c r="Q124" s="123">
        <v>223743.9024390244</v>
      </c>
      <c r="R124" s="124">
        <f>Q124/1000</f>
        <v>223.7439024390244</v>
      </c>
    </row>
    <row r="125" spans="1:18" ht="15.75">
      <c r="A125" s="125">
        <v>120</v>
      </c>
      <c r="B125" s="123">
        <v>230</v>
      </c>
      <c r="C125" s="123" t="s">
        <v>279</v>
      </c>
      <c r="D125" s="123" t="s">
        <v>658</v>
      </c>
      <c r="E125" s="123" t="s">
        <v>166</v>
      </c>
      <c r="F125" s="123" t="s">
        <v>503</v>
      </c>
      <c r="G125" s="123" t="s">
        <v>504</v>
      </c>
      <c r="H125" s="123" t="s">
        <v>269</v>
      </c>
      <c r="I125" s="125" t="s">
        <v>270</v>
      </c>
      <c r="J125" s="123" t="s">
        <v>231</v>
      </c>
      <c r="K125" s="123">
        <v>621600</v>
      </c>
      <c r="L125" s="125" t="s">
        <v>169</v>
      </c>
      <c r="M125" s="125" t="s">
        <v>170</v>
      </c>
      <c r="N125" s="125" t="s">
        <v>216</v>
      </c>
      <c r="O125" s="125" t="s">
        <v>168</v>
      </c>
      <c r="P125" s="123">
        <v>23500</v>
      </c>
      <c r="Q125" s="123">
        <v>886833.3333333334</v>
      </c>
      <c r="R125" s="124">
        <f>Q125/1000</f>
        <v>886.8333333333334</v>
      </c>
    </row>
    <row r="126" spans="1:18" ht="15.75">
      <c r="A126" s="125">
        <v>121</v>
      </c>
      <c r="B126" s="123">
        <v>232</v>
      </c>
      <c r="C126" s="123" t="s">
        <v>629</v>
      </c>
      <c r="D126" s="123" t="s">
        <v>651</v>
      </c>
      <c r="E126" s="123" t="s">
        <v>166</v>
      </c>
      <c r="F126" s="123" t="s">
        <v>505</v>
      </c>
      <c r="G126" s="123" t="s">
        <v>506</v>
      </c>
      <c r="H126" s="123" t="s">
        <v>269</v>
      </c>
      <c r="I126" s="125" t="s">
        <v>270</v>
      </c>
      <c r="J126" s="123" t="s">
        <v>231</v>
      </c>
      <c r="K126" s="123">
        <v>188100</v>
      </c>
      <c r="L126" s="125" t="s">
        <v>169</v>
      </c>
      <c r="M126" s="125" t="s">
        <v>170</v>
      </c>
      <c r="N126" s="125" t="s">
        <v>228</v>
      </c>
      <c r="O126" s="125" t="s">
        <v>168</v>
      </c>
      <c r="P126" s="123">
        <v>23500</v>
      </c>
      <c r="Q126" s="123">
        <v>317406.25</v>
      </c>
      <c r="R126" s="124">
        <f>Q126/1000</f>
        <v>317.40625</v>
      </c>
    </row>
    <row r="127" spans="1:18" ht="15.75">
      <c r="A127" s="125">
        <v>122</v>
      </c>
      <c r="B127" s="123">
        <v>233</v>
      </c>
      <c r="C127" s="123" t="s">
        <v>280</v>
      </c>
      <c r="D127" s="123" t="s">
        <v>645</v>
      </c>
      <c r="E127" s="123" t="s">
        <v>165</v>
      </c>
      <c r="F127" s="123" t="s">
        <v>507</v>
      </c>
      <c r="G127" s="123" t="s">
        <v>508</v>
      </c>
      <c r="H127" s="123" t="s">
        <v>269</v>
      </c>
      <c r="I127" s="125" t="s">
        <v>270</v>
      </c>
      <c r="J127" s="123" t="s">
        <v>231</v>
      </c>
      <c r="K127" s="123">
        <v>2685000</v>
      </c>
      <c r="L127" s="125" t="s">
        <v>169</v>
      </c>
      <c r="M127" s="125" t="s">
        <v>171</v>
      </c>
      <c r="N127" s="125" t="s">
        <v>212</v>
      </c>
      <c r="O127" s="125" t="s">
        <v>161</v>
      </c>
      <c r="P127" s="123">
        <v>23500</v>
      </c>
      <c r="Q127" s="123">
        <v>3258439.7590361447</v>
      </c>
      <c r="R127" s="124">
        <f>Q127/1000</f>
        <v>3258.4397590361446</v>
      </c>
    </row>
    <row r="128" spans="1:18" ht="15.75">
      <c r="A128" s="125">
        <v>123</v>
      </c>
      <c r="B128" s="123">
        <v>235</v>
      </c>
      <c r="C128" s="123" t="s">
        <v>187</v>
      </c>
      <c r="D128" s="123" t="s">
        <v>651</v>
      </c>
      <c r="E128" s="123" t="s">
        <v>167</v>
      </c>
      <c r="F128" s="123" t="s">
        <v>509</v>
      </c>
      <c r="G128" s="123" t="s">
        <v>510</v>
      </c>
      <c r="H128" s="123" t="s">
        <v>269</v>
      </c>
      <c r="I128" s="125" t="s">
        <v>270</v>
      </c>
      <c r="J128" s="123" t="s">
        <v>231</v>
      </c>
      <c r="K128" s="123">
        <v>293100</v>
      </c>
      <c r="L128" s="125" t="s">
        <v>169</v>
      </c>
      <c r="M128" s="125" t="s">
        <v>170</v>
      </c>
      <c r="N128" s="125" t="s">
        <v>227</v>
      </c>
      <c r="O128" s="125" t="s">
        <v>168</v>
      </c>
      <c r="P128" s="123">
        <v>23500</v>
      </c>
      <c r="Q128" s="123">
        <v>496241.93548387097</v>
      </c>
      <c r="R128" s="124">
        <f>Q128/1000</f>
        <v>496.241935483871</v>
      </c>
    </row>
    <row r="129" spans="1:18" ht="15.75">
      <c r="A129" s="125">
        <v>124</v>
      </c>
      <c r="B129" s="123">
        <v>236</v>
      </c>
      <c r="C129" s="123" t="s">
        <v>630</v>
      </c>
      <c r="D129" s="123" t="s">
        <v>673</v>
      </c>
      <c r="E129" s="123" t="s">
        <v>165</v>
      </c>
      <c r="F129" s="123" t="s">
        <v>511</v>
      </c>
      <c r="G129" s="123" t="s">
        <v>512</v>
      </c>
      <c r="H129" s="123" t="s">
        <v>269</v>
      </c>
      <c r="I129" s="125" t="s">
        <v>270</v>
      </c>
      <c r="J129" s="123" t="s">
        <v>231</v>
      </c>
      <c r="K129" s="123">
        <v>260000</v>
      </c>
      <c r="L129" s="125" t="s">
        <v>169</v>
      </c>
      <c r="M129" s="125" t="s">
        <v>170</v>
      </c>
      <c r="N129" s="125" t="s">
        <v>224</v>
      </c>
      <c r="O129" s="125" t="s">
        <v>168</v>
      </c>
      <c r="P129" s="123">
        <v>23500</v>
      </c>
      <c r="Q129" s="123">
        <v>411559.70149253734</v>
      </c>
      <c r="R129" s="124">
        <f>Q129/1000</f>
        <v>411.55970149253733</v>
      </c>
    </row>
    <row r="130" spans="1:18" ht="15.75">
      <c r="A130" s="125">
        <v>125</v>
      </c>
      <c r="B130" s="123">
        <v>238</v>
      </c>
      <c r="C130" s="123" t="s">
        <v>144</v>
      </c>
      <c r="D130" s="123" t="s">
        <v>647</v>
      </c>
      <c r="E130" s="123" t="s">
        <v>166</v>
      </c>
      <c r="F130" s="123" t="s">
        <v>513</v>
      </c>
      <c r="G130" s="123" t="s">
        <v>514</v>
      </c>
      <c r="H130" s="123" t="s">
        <v>269</v>
      </c>
      <c r="I130" s="125" t="s">
        <v>270</v>
      </c>
      <c r="J130" s="123" t="s">
        <v>231</v>
      </c>
      <c r="K130" s="123">
        <v>187100</v>
      </c>
      <c r="L130" s="125" t="s">
        <v>169</v>
      </c>
      <c r="M130" s="125" t="s">
        <v>171</v>
      </c>
      <c r="N130" s="125" t="s">
        <v>214</v>
      </c>
      <c r="O130" s="125" t="s">
        <v>168</v>
      </c>
      <c r="P130" s="123">
        <v>23500</v>
      </c>
      <c r="Q130" s="123">
        <v>238557.4712643678</v>
      </c>
      <c r="R130" s="124">
        <f>Q130/1000</f>
        <v>238.55747126436782</v>
      </c>
    </row>
    <row r="131" spans="1:18" ht="15.75">
      <c r="A131" s="125">
        <v>126</v>
      </c>
      <c r="B131" s="123">
        <v>240</v>
      </c>
      <c r="C131" s="123" t="s">
        <v>188</v>
      </c>
      <c r="D131" s="123" t="s">
        <v>675</v>
      </c>
      <c r="E131" s="123" t="s">
        <v>167</v>
      </c>
      <c r="F131" s="123" t="s">
        <v>515</v>
      </c>
      <c r="G131" s="123" t="s">
        <v>516</v>
      </c>
      <c r="H131" s="123" t="s">
        <v>269</v>
      </c>
      <c r="I131" s="125" t="s">
        <v>270</v>
      </c>
      <c r="J131" s="123" t="s">
        <v>231</v>
      </c>
      <c r="K131" s="123">
        <v>1573800</v>
      </c>
      <c r="L131" s="125" t="s">
        <v>169</v>
      </c>
      <c r="M131" s="125" t="s">
        <v>171</v>
      </c>
      <c r="N131" s="125" t="s">
        <v>219</v>
      </c>
      <c r="O131" s="125" t="s">
        <v>168</v>
      </c>
      <c r="P131" s="123">
        <v>23500</v>
      </c>
      <c r="Q131" s="123">
        <v>1897071.4285714286</v>
      </c>
      <c r="R131" s="124">
        <f>Q131/1000</f>
        <v>1897.0714285714287</v>
      </c>
    </row>
    <row r="132" spans="1:18" ht="15.75">
      <c r="A132" s="125">
        <v>127</v>
      </c>
      <c r="B132" s="123">
        <v>244</v>
      </c>
      <c r="C132" s="123" t="s">
        <v>179</v>
      </c>
      <c r="D132" s="123" t="s">
        <v>676</v>
      </c>
      <c r="E132" s="123" t="s">
        <v>166</v>
      </c>
      <c r="F132" s="123" t="s">
        <v>517</v>
      </c>
      <c r="G132" s="123" t="s">
        <v>517</v>
      </c>
      <c r="H132" s="123" t="s">
        <v>269</v>
      </c>
      <c r="I132" s="125" t="s">
        <v>270</v>
      </c>
      <c r="J132" s="123" t="s">
        <v>231</v>
      </c>
      <c r="K132" s="123">
        <v>47800</v>
      </c>
      <c r="L132" s="125" t="s">
        <v>169</v>
      </c>
      <c r="M132" s="125" t="s">
        <v>171</v>
      </c>
      <c r="N132" s="125" t="s">
        <v>214</v>
      </c>
      <c r="O132" s="125" t="s">
        <v>168</v>
      </c>
      <c r="P132" s="123">
        <v>23500</v>
      </c>
      <c r="Q132" s="123">
        <v>78442.5287356322</v>
      </c>
      <c r="R132" s="124">
        <f>Q132/1000</f>
        <v>78.4425287356322</v>
      </c>
    </row>
    <row r="133" spans="1:18" ht="15.75">
      <c r="A133" s="125">
        <v>128</v>
      </c>
      <c r="B133" s="123">
        <v>245</v>
      </c>
      <c r="C133" s="123" t="s">
        <v>67</v>
      </c>
      <c r="D133" s="123" t="s">
        <v>667</v>
      </c>
      <c r="E133" s="123" t="s">
        <v>166</v>
      </c>
      <c r="F133" s="123" t="s">
        <v>518</v>
      </c>
      <c r="G133" s="123" t="s">
        <v>519</v>
      </c>
      <c r="H133" s="123" t="s">
        <v>269</v>
      </c>
      <c r="I133" s="125" t="s">
        <v>270</v>
      </c>
      <c r="J133" s="123" t="s">
        <v>231</v>
      </c>
      <c r="K133" s="123">
        <v>178700</v>
      </c>
      <c r="L133" s="125" t="s">
        <v>169</v>
      </c>
      <c r="M133" s="125" t="s">
        <v>171</v>
      </c>
      <c r="N133" s="125" t="s">
        <v>219</v>
      </c>
      <c r="O133" s="125" t="s">
        <v>168</v>
      </c>
      <c r="P133" s="123">
        <v>23500</v>
      </c>
      <c r="Q133" s="123">
        <v>236238.09523809524</v>
      </c>
      <c r="R133" s="124">
        <f>Q133/1000</f>
        <v>236.23809523809524</v>
      </c>
    </row>
    <row r="134" spans="1:18" ht="15.75">
      <c r="A134" s="125">
        <v>129</v>
      </c>
      <c r="B134" s="123">
        <v>246</v>
      </c>
      <c r="C134" s="123" t="s">
        <v>82</v>
      </c>
      <c r="D134" s="123" t="s">
        <v>651</v>
      </c>
      <c r="E134" s="123" t="s">
        <v>166</v>
      </c>
      <c r="F134" s="123" t="s">
        <v>520</v>
      </c>
      <c r="G134" s="123" t="s">
        <v>521</v>
      </c>
      <c r="H134" s="123" t="s">
        <v>269</v>
      </c>
      <c r="I134" s="125" t="s">
        <v>270</v>
      </c>
      <c r="J134" s="123" t="s">
        <v>231</v>
      </c>
      <c r="K134" s="123">
        <v>147600</v>
      </c>
      <c r="L134" s="125" t="s">
        <v>169</v>
      </c>
      <c r="M134" s="125" t="s">
        <v>171</v>
      </c>
      <c r="N134" s="125" t="s">
        <v>218</v>
      </c>
      <c r="O134" s="125" t="s">
        <v>168</v>
      </c>
      <c r="P134" s="123">
        <v>23500</v>
      </c>
      <c r="Q134" s="123">
        <v>210335.44303797468</v>
      </c>
      <c r="R134" s="124">
        <f>Q134/1000</f>
        <v>210.33544303797467</v>
      </c>
    </row>
    <row r="135" spans="1:18" ht="15.75">
      <c r="A135" s="125">
        <v>130</v>
      </c>
      <c r="B135" s="123">
        <v>247</v>
      </c>
      <c r="C135" s="123" t="s">
        <v>694</v>
      </c>
      <c r="D135" s="123" t="s">
        <v>654</v>
      </c>
      <c r="E135" s="123" t="s">
        <v>167</v>
      </c>
      <c r="F135" s="123" t="s">
        <v>695</v>
      </c>
      <c r="G135" s="123" t="s">
        <v>709</v>
      </c>
      <c r="H135" s="123" t="s">
        <v>269</v>
      </c>
      <c r="I135" s="125" t="s">
        <v>270</v>
      </c>
      <c r="J135" s="123" t="s">
        <v>231</v>
      </c>
      <c r="K135" s="123">
        <v>138200</v>
      </c>
      <c r="L135" s="125"/>
      <c r="M135" s="125"/>
      <c r="N135" s="125"/>
      <c r="O135" s="125"/>
      <c r="P135" s="123"/>
      <c r="Q135" s="123">
        <v>138200</v>
      </c>
      <c r="R135" s="124">
        <f>Q135/1000</f>
        <v>138.2</v>
      </c>
    </row>
    <row r="136" spans="1:18" ht="15.75">
      <c r="A136" s="125">
        <v>131</v>
      </c>
      <c r="B136" s="123">
        <v>253</v>
      </c>
      <c r="C136" s="123" t="s">
        <v>121</v>
      </c>
      <c r="D136" s="123" t="s">
        <v>677</v>
      </c>
      <c r="E136" s="123" t="s">
        <v>165</v>
      </c>
      <c r="F136" s="123" t="s">
        <v>522</v>
      </c>
      <c r="G136" s="123" t="s">
        <v>523</v>
      </c>
      <c r="H136" s="123" t="s">
        <v>269</v>
      </c>
      <c r="I136" s="125" t="s">
        <v>270</v>
      </c>
      <c r="J136" s="123" t="s">
        <v>231</v>
      </c>
      <c r="K136" s="123">
        <v>489000</v>
      </c>
      <c r="L136" s="125" t="s">
        <v>169</v>
      </c>
      <c r="M136" s="125" t="s">
        <v>171</v>
      </c>
      <c r="N136" s="125" t="s">
        <v>222</v>
      </c>
      <c r="O136" s="125" t="s">
        <v>168</v>
      </c>
      <c r="P136" s="123">
        <v>23500</v>
      </c>
      <c r="Q136" s="123">
        <v>612656.626506024</v>
      </c>
      <c r="R136" s="124">
        <f>Q136/1000</f>
        <v>612.656626506024</v>
      </c>
    </row>
    <row r="137" spans="1:18" ht="15.75">
      <c r="A137" s="125">
        <v>132</v>
      </c>
      <c r="B137" s="123">
        <v>254</v>
      </c>
      <c r="C137" s="123" t="s">
        <v>132</v>
      </c>
      <c r="D137" s="123" t="s">
        <v>652</v>
      </c>
      <c r="E137" s="123" t="s">
        <v>167</v>
      </c>
      <c r="F137" s="123" t="s">
        <v>524</v>
      </c>
      <c r="G137" s="123" t="s">
        <v>525</v>
      </c>
      <c r="H137" s="123" t="s">
        <v>269</v>
      </c>
      <c r="I137" s="125" t="s">
        <v>270</v>
      </c>
      <c r="J137" s="123"/>
      <c r="K137" s="123">
        <v>200000</v>
      </c>
      <c r="L137" s="125" t="s">
        <v>169</v>
      </c>
      <c r="M137" s="125" t="s">
        <v>170</v>
      </c>
      <c r="N137" s="125" t="s">
        <v>211</v>
      </c>
      <c r="O137" s="125" t="s">
        <v>161</v>
      </c>
      <c r="P137" s="123">
        <v>23500</v>
      </c>
      <c r="Q137" s="123">
        <v>279910.2564102564</v>
      </c>
      <c r="R137" s="124">
        <f>Q137/1000</f>
        <v>279.91025641025635</v>
      </c>
    </row>
    <row r="138" spans="1:18" ht="15.75">
      <c r="A138" s="125">
        <v>133</v>
      </c>
      <c r="B138" s="123">
        <v>255</v>
      </c>
      <c r="C138" s="123" t="s">
        <v>160</v>
      </c>
      <c r="D138" s="123" t="s">
        <v>647</v>
      </c>
      <c r="E138" s="123" t="s">
        <v>165</v>
      </c>
      <c r="F138" s="123" t="s">
        <v>526</v>
      </c>
      <c r="G138" s="123" t="s">
        <v>527</v>
      </c>
      <c r="H138" s="123" t="s">
        <v>269</v>
      </c>
      <c r="I138" s="125" t="s">
        <v>270</v>
      </c>
      <c r="J138" s="123" t="s">
        <v>231</v>
      </c>
      <c r="K138" s="123">
        <v>2016600</v>
      </c>
      <c r="L138" s="125" t="s">
        <v>169</v>
      </c>
      <c r="M138" s="125" t="s">
        <v>171</v>
      </c>
      <c r="N138" s="125" t="s">
        <v>212</v>
      </c>
      <c r="O138" s="125" t="s">
        <v>168</v>
      </c>
      <c r="P138" s="123">
        <v>23500</v>
      </c>
      <c r="Q138" s="123">
        <v>2482768.2926829266</v>
      </c>
      <c r="R138" s="124">
        <f>Q138/1000</f>
        <v>2482.7682926829266</v>
      </c>
    </row>
    <row r="139" spans="1:18" ht="15.75">
      <c r="A139" s="125">
        <v>134</v>
      </c>
      <c r="B139" s="123">
        <v>256</v>
      </c>
      <c r="C139" s="123" t="s">
        <v>136</v>
      </c>
      <c r="D139" s="123" t="s">
        <v>652</v>
      </c>
      <c r="E139" s="123" t="s">
        <v>167</v>
      </c>
      <c r="F139" s="123" t="s">
        <v>528</v>
      </c>
      <c r="G139" s="123" t="s">
        <v>529</v>
      </c>
      <c r="H139" s="123" t="s">
        <v>269</v>
      </c>
      <c r="I139" s="125" t="s">
        <v>270</v>
      </c>
      <c r="J139" s="123" t="s">
        <v>231</v>
      </c>
      <c r="K139" s="123">
        <v>178700</v>
      </c>
      <c r="L139" s="125" t="s">
        <v>169</v>
      </c>
      <c r="M139" s="125" t="s">
        <v>171</v>
      </c>
      <c r="N139" s="125" t="s">
        <v>212</v>
      </c>
      <c r="O139" s="125" t="s">
        <v>161</v>
      </c>
      <c r="P139" s="123">
        <v>23500</v>
      </c>
      <c r="Q139" s="123">
        <v>238801.2048192771</v>
      </c>
      <c r="R139" s="124">
        <f>Q139/1000</f>
        <v>238.8012048192771</v>
      </c>
    </row>
    <row r="140" spans="1:18" ht="15.75">
      <c r="A140" s="125">
        <v>135</v>
      </c>
      <c r="B140" s="123">
        <v>257</v>
      </c>
      <c r="C140" s="123" t="s">
        <v>140</v>
      </c>
      <c r="D140" s="123" t="s">
        <v>660</v>
      </c>
      <c r="E140" s="123" t="s">
        <v>167</v>
      </c>
      <c r="F140" s="123" t="s">
        <v>530</v>
      </c>
      <c r="G140" s="123" t="s">
        <v>521</v>
      </c>
      <c r="H140" s="123" t="s">
        <v>269</v>
      </c>
      <c r="I140" s="125" t="s">
        <v>270</v>
      </c>
      <c r="J140" s="123"/>
      <c r="K140" s="123">
        <v>365800</v>
      </c>
      <c r="L140" s="125" t="s">
        <v>169</v>
      </c>
      <c r="M140" s="125" t="s">
        <v>170</v>
      </c>
      <c r="N140" s="125" t="s">
        <v>212</v>
      </c>
      <c r="O140" s="125" t="s">
        <v>161</v>
      </c>
      <c r="P140" s="123">
        <v>23500</v>
      </c>
      <c r="Q140" s="123">
        <v>464222.8915662651</v>
      </c>
      <c r="R140" s="124">
        <f>Q140/1000</f>
        <v>464.2228915662651</v>
      </c>
    </row>
    <row r="141" spans="1:18" ht="15.75">
      <c r="A141" s="125">
        <v>136</v>
      </c>
      <c r="B141" s="123">
        <v>258</v>
      </c>
      <c r="C141" s="123" t="s">
        <v>281</v>
      </c>
      <c r="D141" s="123" t="s">
        <v>660</v>
      </c>
      <c r="E141" s="123" t="s">
        <v>167</v>
      </c>
      <c r="F141" s="123" t="s">
        <v>531</v>
      </c>
      <c r="G141" s="123" t="s">
        <v>532</v>
      </c>
      <c r="H141" s="123" t="s">
        <v>269</v>
      </c>
      <c r="I141" s="125" t="s">
        <v>270</v>
      </c>
      <c r="J141" s="123" t="s">
        <v>231</v>
      </c>
      <c r="K141" s="123">
        <v>191200</v>
      </c>
      <c r="L141" s="125" t="s">
        <v>169</v>
      </c>
      <c r="M141" s="125" t="s">
        <v>170</v>
      </c>
      <c r="N141" s="125" t="s">
        <v>211</v>
      </c>
      <c r="O141" s="125" t="s">
        <v>161</v>
      </c>
      <c r="P141" s="123">
        <v>23500</v>
      </c>
      <c r="Q141" s="123">
        <v>268628.2051282051</v>
      </c>
      <c r="R141" s="124">
        <f>Q141/1000</f>
        <v>268.62820512820514</v>
      </c>
    </row>
    <row r="142" spans="1:18" ht="15.75">
      <c r="A142" s="125">
        <v>137</v>
      </c>
      <c r="B142" s="123">
        <v>262</v>
      </c>
      <c r="C142" s="123" t="s">
        <v>34</v>
      </c>
      <c r="D142" s="123" t="s">
        <v>652</v>
      </c>
      <c r="E142" s="123" t="s">
        <v>165</v>
      </c>
      <c r="F142" s="123" t="s">
        <v>533</v>
      </c>
      <c r="G142" s="123" t="s">
        <v>534</v>
      </c>
      <c r="H142" s="123" t="s">
        <v>269</v>
      </c>
      <c r="I142" s="125" t="s">
        <v>270</v>
      </c>
      <c r="J142" s="123" t="s">
        <v>231</v>
      </c>
      <c r="K142" s="123">
        <v>142000</v>
      </c>
      <c r="L142" s="125" t="s">
        <v>169</v>
      </c>
      <c r="M142" s="125" t="s">
        <v>171</v>
      </c>
      <c r="N142" s="125" t="s">
        <v>212</v>
      </c>
      <c r="O142" s="125" t="s">
        <v>161</v>
      </c>
      <c r="P142" s="123">
        <v>23500</v>
      </c>
      <c r="Q142" s="123">
        <v>194584.3373493976</v>
      </c>
      <c r="R142" s="124">
        <f>Q142/1000</f>
        <v>194.5843373493976</v>
      </c>
    </row>
    <row r="143" spans="1:18" ht="15.75">
      <c r="A143" s="125">
        <v>138</v>
      </c>
      <c r="B143" s="123">
        <v>271</v>
      </c>
      <c r="C143" s="123" t="s">
        <v>48</v>
      </c>
      <c r="D143" s="123" t="s">
        <v>651</v>
      </c>
      <c r="E143" s="123" t="s">
        <v>167</v>
      </c>
      <c r="F143" s="123" t="s">
        <v>619</v>
      </c>
      <c r="G143" s="123" t="s">
        <v>620</v>
      </c>
      <c r="H143" s="123" t="s">
        <v>269</v>
      </c>
      <c r="I143" s="125" t="s">
        <v>270</v>
      </c>
      <c r="J143" s="123" t="s">
        <v>231</v>
      </c>
      <c r="K143" s="123">
        <v>239000</v>
      </c>
      <c r="L143" s="125" t="s">
        <v>169</v>
      </c>
      <c r="M143" s="125" t="s">
        <v>171</v>
      </c>
      <c r="N143" s="125" t="s">
        <v>219</v>
      </c>
      <c r="O143" s="125" t="s">
        <v>168</v>
      </c>
      <c r="P143" s="123">
        <v>23500</v>
      </c>
      <c r="Q143" s="123">
        <v>308023.8095238095</v>
      </c>
      <c r="R143" s="124">
        <f>Q143/1000</f>
        <v>308.0238095238095</v>
      </c>
    </row>
    <row r="144" spans="1:18" ht="15.75">
      <c r="A144" s="125">
        <v>139</v>
      </c>
      <c r="B144" s="123">
        <v>272</v>
      </c>
      <c r="C144" s="123" t="s">
        <v>62</v>
      </c>
      <c r="D144" s="123" t="s">
        <v>678</v>
      </c>
      <c r="E144" s="123" t="s">
        <v>166</v>
      </c>
      <c r="F144" s="123" t="s">
        <v>535</v>
      </c>
      <c r="G144" s="123" t="s">
        <v>536</v>
      </c>
      <c r="H144" s="123" t="s">
        <v>269</v>
      </c>
      <c r="I144" s="125" t="s">
        <v>270</v>
      </c>
      <c r="J144" s="123" t="s">
        <v>231</v>
      </c>
      <c r="K144" s="123">
        <v>312800</v>
      </c>
      <c r="L144" s="125" t="s">
        <v>169</v>
      </c>
      <c r="M144" s="125" t="s">
        <v>170</v>
      </c>
      <c r="N144" s="125" t="s">
        <v>216</v>
      </c>
      <c r="O144" s="125" t="s">
        <v>168</v>
      </c>
      <c r="P144" s="123">
        <v>23500</v>
      </c>
      <c r="Q144" s="123">
        <v>457944.44444444444</v>
      </c>
      <c r="R144" s="124">
        <f>Q144/1000</f>
        <v>457.94444444444446</v>
      </c>
    </row>
    <row r="145" spans="1:18" ht="15.75">
      <c r="A145" s="125">
        <v>140</v>
      </c>
      <c r="B145" s="123">
        <v>274</v>
      </c>
      <c r="C145" s="123" t="s">
        <v>626</v>
      </c>
      <c r="D145" s="123" t="s">
        <v>679</v>
      </c>
      <c r="E145" s="123" t="s">
        <v>165</v>
      </c>
      <c r="F145" s="123" t="s">
        <v>625</v>
      </c>
      <c r="G145" s="123" t="s">
        <v>625</v>
      </c>
      <c r="H145" s="123" t="s">
        <v>269</v>
      </c>
      <c r="I145" s="125" t="s">
        <v>270</v>
      </c>
      <c r="J145" s="123" t="s">
        <v>231</v>
      </c>
      <c r="K145" s="123">
        <v>301400</v>
      </c>
      <c r="L145" s="125" t="s">
        <v>169</v>
      </c>
      <c r="M145" s="125" t="s">
        <v>171</v>
      </c>
      <c r="N145" s="125" t="s">
        <v>222</v>
      </c>
      <c r="O145" s="125" t="s">
        <v>168</v>
      </c>
      <c r="P145" s="123">
        <v>23500</v>
      </c>
      <c r="Q145" s="123">
        <v>386632.5301204819</v>
      </c>
      <c r="R145" s="124">
        <f>Q145/1000</f>
        <v>386.63253012048193</v>
      </c>
    </row>
    <row r="146" spans="1:18" ht="15.75">
      <c r="A146" s="125">
        <v>141</v>
      </c>
      <c r="B146" s="123">
        <v>275</v>
      </c>
      <c r="C146" s="123" t="s">
        <v>80</v>
      </c>
      <c r="D146" s="123" t="s">
        <v>650</v>
      </c>
      <c r="E146" s="123" t="s">
        <v>167</v>
      </c>
      <c r="F146" s="123" t="s">
        <v>537</v>
      </c>
      <c r="G146" s="123" t="s">
        <v>538</v>
      </c>
      <c r="H146" s="123" t="s">
        <v>269</v>
      </c>
      <c r="I146" s="125" t="s">
        <v>270</v>
      </c>
      <c r="J146" s="123" t="s">
        <v>231</v>
      </c>
      <c r="K146" s="123">
        <v>204700</v>
      </c>
      <c r="L146" s="125" t="s">
        <v>169</v>
      </c>
      <c r="M146" s="125" t="s">
        <v>170</v>
      </c>
      <c r="N146" s="125" t="s">
        <v>211</v>
      </c>
      <c r="O146" s="125" t="s">
        <v>161</v>
      </c>
      <c r="P146" s="123">
        <v>23500</v>
      </c>
      <c r="Q146" s="123">
        <v>285935.89743589744</v>
      </c>
      <c r="R146" s="124">
        <f>Q146/1000</f>
        <v>285.93589743589746</v>
      </c>
    </row>
    <row r="147" spans="1:18" ht="15.75">
      <c r="A147" s="125">
        <v>142</v>
      </c>
      <c r="B147" s="123">
        <v>276</v>
      </c>
      <c r="C147" s="123" t="s">
        <v>94</v>
      </c>
      <c r="D147" s="123" t="s">
        <v>680</v>
      </c>
      <c r="E147" s="123" t="s">
        <v>166</v>
      </c>
      <c r="F147" s="123" t="s">
        <v>539</v>
      </c>
      <c r="G147" s="123" t="s">
        <v>540</v>
      </c>
      <c r="H147" s="123" t="s">
        <v>269</v>
      </c>
      <c r="I147" s="125" t="s">
        <v>270</v>
      </c>
      <c r="J147" s="123" t="s">
        <v>231</v>
      </c>
      <c r="K147" s="123">
        <v>264000</v>
      </c>
      <c r="L147" s="125" t="s">
        <v>169</v>
      </c>
      <c r="M147" s="125" t="s">
        <v>171</v>
      </c>
      <c r="N147" s="125" t="s">
        <v>213</v>
      </c>
      <c r="O147" s="125" t="s">
        <v>168</v>
      </c>
      <c r="P147" s="123">
        <v>23500</v>
      </c>
      <c r="Q147" s="123">
        <v>334088.23529411765</v>
      </c>
      <c r="R147" s="124">
        <f>Q147/1000</f>
        <v>334.0882352941176</v>
      </c>
    </row>
    <row r="148" spans="1:18" ht="15.75">
      <c r="A148" s="125">
        <v>143</v>
      </c>
      <c r="B148" s="123">
        <v>278</v>
      </c>
      <c r="C148" s="123" t="s">
        <v>105</v>
      </c>
      <c r="D148" s="123" t="s">
        <v>650</v>
      </c>
      <c r="E148" s="123" t="s">
        <v>167</v>
      </c>
      <c r="F148" s="123" t="s">
        <v>541</v>
      </c>
      <c r="G148" s="123" t="s">
        <v>542</v>
      </c>
      <c r="H148" s="123" t="s">
        <v>269</v>
      </c>
      <c r="I148" s="125" t="s">
        <v>270</v>
      </c>
      <c r="J148" s="123" t="s">
        <v>231</v>
      </c>
      <c r="K148" s="123">
        <v>159000</v>
      </c>
      <c r="L148" s="125" t="s">
        <v>169</v>
      </c>
      <c r="M148" s="125" t="s">
        <v>170</v>
      </c>
      <c r="N148" s="125" t="s">
        <v>212</v>
      </c>
      <c r="O148" s="125" t="s">
        <v>161</v>
      </c>
      <c r="P148" s="123">
        <v>23500</v>
      </c>
      <c r="Q148" s="123">
        <v>215066.26506024096</v>
      </c>
      <c r="R148" s="124">
        <f>Q148/1000</f>
        <v>215.06626506024097</v>
      </c>
    </row>
    <row r="149" spans="1:18" ht="15.75">
      <c r="A149" s="125">
        <v>144</v>
      </c>
      <c r="B149" s="123">
        <v>279</v>
      </c>
      <c r="C149" s="123" t="s">
        <v>122</v>
      </c>
      <c r="D149" s="123" t="s">
        <v>652</v>
      </c>
      <c r="E149" s="123" t="s">
        <v>165</v>
      </c>
      <c r="F149" s="123" t="s">
        <v>543</v>
      </c>
      <c r="G149" s="123" t="s">
        <v>544</v>
      </c>
      <c r="H149" s="123" t="s">
        <v>269</v>
      </c>
      <c r="I149" s="125" t="s">
        <v>270</v>
      </c>
      <c r="J149" s="123" t="s">
        <v>231</v>
      </c>
      <c r="K149" s="123">
        <v>556000</v>
      </c>
      <c r="L149" s="125" t="s">
        <v>169</v>
      </c>
      <c r="M149" s="125" t="s">
        <v>170</v>
      </c>
      <c r="N149" s="125" t="s">
        <v>216</v>
      </c>
      <c r="O149" s="125" t="s">
        <v>161</v>
      </c>
      <c r="P149" s="123">
        <v>23500</v>
      </c>
      <c r="Q149" s="123">
        <v>785143.8356164383</v>
      </c>
      <c r="R149" s="124">
        <f>Q149/1000</f>
        <v>785.1438356164383</v>
      </c>
    </row>
    <row r="150" spans="1:18" ht="15.75">
      <c r="A150" s="125">
        <v>145</v>
      </c>
      <c r="B150" s="123">
        <v>280</v>
      </c>
      <c r="C150" s="123" t="s">
        <v>63</v>
      </c>
      <c r="D150" s="123" t="s">
        <v>660</v>
      </c>
      <c r="E150" s="123" t="s">
        <v>165</v>
      </c>
      <c r="F150" s="123" t="s">
        <v>545</v>
      </c>
      <c r="G150" s="123" t="s">
        <v>546</v>
      </c>
      <c r="H150" s="123" t="s">
        <v>269</v>
      </c>
      <c r="I150" s="125" t="s">
        <v>270</v>
      </c>
      <c r="J150" s="123" t="s">
        <v>231</v>
      </c>
      <c r="K150" s="123">
        <v>520700</v>
      </c>
      <c r="L150" s="125" t="s">
        <v>169</v>
      </c>
      <c r="M150" s="125" t="s">
        <v>170</v>
      </c>
      <c r="N150" s="125" t="s">
        <v>212</v>
      </c>
      <c r="O150" s="125" t="s">
        <v>161</v>
      </c>
      <c r="P150" s="123">
        <v>23500</v>
      </c>
      <c r="Q150" s="123">
        <v>650849.3975903614</v>
      </c>
      <c r="R150" s="124">
        <f>Q150/1000</f>
        <v>650.8493975903614</v>
      </c>
    </row>
    <row r="151" spans="1:18" ht="15.75">
      <c r="A151" s="125">
        <v>146</v>
      </c>
      <c r="B151" s="123">
        <v>281</v>
      </c>
      <c r="C151" s="123" t="s">
        <v>1</v>
      </c>
      <c r="D151" s="123" t="s">
        <v>674</v>
      </c>
      <c r="E151" s="123" t="s">
        <v>165</v>
      </c>
      <c r="F151" s="123" t="s">
        <v>547</v>
      </c>
      <c r="G151" s="123" t="s">
        <v>548</v>
      </c>
      <c r="H151" s="123" t="s">
        <v>269</v>
      </c>
      <c r="I151" s="125" t="s">
        <v>270</v>
      </c>
      <c r="J151" s="123" t="s">
        <v>231</v>
      </c>
      <c r="K151" s="123">
        <v>310000</v>
      </c>
      <c r="L151" s="125" t="s">
        <v>169</v>
      </c>
      <c r="M151" s="125" t="s">
        <v>170</v>
      </c>
      <c r="N151" s="125" t="s">
        <v>220</v>
      </c>
      <c r="O151" s="125" t="s">
        <v>161</v>
      </c>
      <c r="P151" s="123">
        <v>23500</v>
      </c>
      <c r="Q151" s="123">
        <v>557982.7586206896</v>
      </c>
      <c r="R151" s="124">
        <f>Q151/1000</f>
        <v>557.9827586206897</v>
      </c>
    </row>
    <row r="152" spans="1:18" ht="15.75">
      <c r="A152" s="125">
        <v>147</v>
      </c>
      <c r="B152" s="123">
        <v>282</v>
      </c>
      <c r="C152" s="123" t="s">
        <v>70</v>
      </c>
      <c r="D152" s="123" t="s">
        <v>660</v>
      </c>
      <c r="E152" s="123" t="s">
        <v>166</v>
      </c>
      <c r="F152" s="123" t="s">
        <v>549</v>
      </c>
      <c r="G152" s="123" t="s">
        <v>443</v>
      </c>
      <c r="H152" s="123" t="s">
        <v>269</v>
      </c>
      <c r="I152" s="125" t="s">
        <v>270</v>
      </c>
      <c r="J152" s="123" t="s">
        <v>231</v>
      </c>
      <c r="K152" s="123">
        <v>429300</v>
      </c>
      <c r="L152" s="125" t="s">
        <v>169</v>
      </c>
      <c r="M152" s="125" t="s">
        <v>170</v>
      </c>
      <c r="N152" s="125" t="s">
        <v>211</v>
      </c>
      <c r="O152" s="125" t="s">
        <v>161</v>
      </c>
      <c r="P152" s="123">
        <v>23500</v>
      </c>
      <c r="Q152" s="123">
        <v>573884.6153846154</v>
      </c>
      <c r="R152" s="124">
        <f>Q152/1000</f>
        <v>573.8846153846154</v>
      </c>
    </row>
    <row r="153" spans="1:18" ht="15.75">
      <c r="A153" s="125">
        <v>148</v>
      </c>
      <c r="B153" s="123">
        <v>285</v>
      </c>
      <c r="C153" s="123" t="s">
        <v>77</v>
      </c>
      <c r="D153" s="123" t="s">
        <v>681</v>
      </c>
      <c r="E153" s="123" t="s">
        <v>166</v>
      </c>
      <c r="F153" s="123" t="s">
        <v>550</v>
      </c>
      <c r="G153" s="123" t="s">
        <v>551</v>
      </c>
      <c r="H153" s="123" t="s">
        <v>269</v>
      </c>
      <c r="I153" s="125" t="s">
        <v>270</v>
      </c>
      <c r="J153" s="123" t="s">
        <v>231</v>
      </c>
      <c r="K153" s="123">
        <v>176700</v>
      </c>
      <c r="L153" s="125" t="s">
        <v>169</v>
      </c>
      <c r="M153" s="125" t="s">
        <v>170</v>
      </c>
      <c r="N153" s="125" t="s">
        <v>229</v>
      </c>
      <c r="O153" s="125" t="s">
        <v>168</v>
      </c>
      <c r="P153" s="123">
        <v>23500</v>
      </c>
      <c r="Q153" s="123">
        <v>295346.1538461539</v>
      </c>
      <c r="R153" s="124">
        <f>Q153/1000</f>
        <v>295.34615384615387</v>
      </c>
    </row>
    <row r="154" spans="1:18" ht="15.75">
      <c r="A154" s="125">
        <v>149</v>
      </c>
      <c r="B154" s="123">
        <v>286</v>
      </c>
      <c r="C154" s="123" t="s">
        <v>89</v>
      </c>
      <c r="D154" s="123" t="s">
        <v>650</v>
      </c>
      <c r="E154" s="123" t="s">
        <v>167</v>
      </c>
      <c r="F154" s="123" t="s">
        <v>552</v>
      </c>
      <c r="G154" s="123" t="s">
        <v>553</v>
      </c>
      <c r="H154" s="123" t="s">
        <v>269</v>
      </c>
      <c r="I154" s="125" t="s">
        <v>270</v>
      </c>
      <c r="J154" s="123"/>
      <c r="K154" s="123">
        <v>248000</v>
      </c>
      <c r="L154" s="125" t="s">
        <v>169</v>
      </c>
      <c r="M154" s="125" t="s">
        <v>170</v>
      </c>
      <c r="N154" s="125" t="s">
        <v>212</v>
      </c>
      <c r="O154" s="125" t="s">
        <v>161</v>
      </c>
      <c r="P154" s="123">
        <v>23500</v>
      </c>
      <c r="Q154" s="123">
        <v>322295.1807228916</v>
      </c>
      <c r="R154" s="124">
        <f>Q154/1000</f>
        <v>322.2951807228916</v>
      </c>
    </row>
    <row r="155" spans="1:18" ht="15.75">
      <c r="A155" s="125">
        <v>150</v>
      </c>
      <c r="B155" s="123">
        <v>287</v>
      </c>
      <c r="C155" s="123" t="s">
        <v>148</v>
      </c>
      <c r="D155" s="123" t="s">
        <v>660</v>
      </c>
      <c r="E155" s="123" t="s">
        <v>167</v>
      </c>
      <c r="F155" s="123" t="s">
        <v>554</v>
      </c>
      <c r="G155" s="123" t="s">
        <v>555</v>
      </c>
      <c r="H155" s="123" t="s">
        <v>269</v>
      </c>
      <c r="I155" s="125" t="s">
        <v>270</v>
      </c>
      <c r="J155" s="123" t="s">
        <v>231</v>
      </c>
      <c r="K155" s="123">
        <v>1324000</v>
      </c>
      <c r="L155" s="125" t="s">
        <v>169</v>
      </c>
      <c r="M155" s="125" t="s">
        <v>171</v>
      </c>
      <c r="N155" s="125" t="s">
        <v>215</v>
      </c>
      <c r="O155" s="125" t="s">
        <v>161</v>
      </c>
      <c r="P155" s="123">
        <v>23500</v>
      </c>
      <c r="Q155" s="123">
        <v>1765605.2631578948</v>
      </c>
      <c r="R155" s="124">
        <f>Q155/1000</f>
        <v>1765.6052631578948</v>
      </c>
    </row>
    <row r="156" spans="1:18" ht="15.75">
      <c r="A156" s="125">
        <v>151</v>
      </c>
      <c r="B156" s="123">
        <v>290</v>
      </c>
      <c r="C156" s="123" t="s">
        <v>104</v>
      </c>
      <c r="D156" s="123" t="s">
        <v>674</v>
      </c>
      <c r="E156" s="123" t="s">
        <v>165</v>
      </c>
      <c r="F156" s="123" t="s">
        <v>556</v>
      </c>
      <c r="G156" s="123" t="s">
        <v>557</v>
      </c>
      <c r="H156" s="123" t="s">
        <v>269</v>
      </c>
      <c r="I156" s="125" t="s">
        <v>270</v>
      </c>
      <c r="J156" s="123"/>
      <c r="K156" s="123">
        <v>313700</v>
      </c>
      <c r="L156" s="125" t="s">
        <v>169</v>
      </c>
      <c r="M156" s="125" t="s">
        <v>170</v>
      </c>
      <c r="N156" s="125" t="s">
        <v>212</v>
      </c>
      <c r="O156" s="125" t="s">
        <v>161</v>
      </c>
      <c r="P156" s="123">
        <v>23500</v>
      </c>
      <c r="Q156" s="123">
        <v>401451.8072289157</v>
      </c>
      <c r="R156" s="124">
        <f>Q156/1000</f>
        <v>401.4518072289157</v>
      </c>
    </row>
    <row r="157" spans="1:18" ht="15.75">
      <c r="A157" s="125">
        <v>152</v>
      </c>
      <c r="B157" s="123">
        <v>295</v>
      </c>
      <c r="C157" s="123" t="s">
        <v>13</v>
      </c>
      <c r="D157" s="123" t="s">
        <v>645</v>
      </c>
      <c r="E157" s="123" t="s">
        <v>165</v>
      </c>
      <c r="F157" s="123" t="s">
        <v>558</v>
      </c>
      <c r="G157" s="123" t="s">
        <v>559</v>
      </c>
      <c r="H157" s="123" t="s">
        <v>269</v>
      </c>
      <c r="I157" s="125" t="s">
        <v>270</v>
      </c>
      <c r="J157" s="123"/>
      <c r="K157" s="123">
        <v>286000</v>
      </c>
      <c r="L157" s="125" t="s">
        <v>169</v>
      </c>
      <c r="M157" s="125" t="s">
        <v>170</v>
      </c>
      <c r="N157" s="125" t="s">
        <v>218</v>
      </c>
      <c r="O157" s="125" t="s">
        <v>161</v>
      </c>
      <c r="P157" s="123">
        <v>23500</v>
      </c>
      <c r="Q157" s="123">
        <v>381000</v>
      </c>
      <c r="R157" s="124">
        <f>Q157/1000</f>
        <v>381</v>
      </c>
    </row>
    <row r="158" spans="1:18" ht="15.75">
      <c r="A158" s="125">
        <v>153</v>
      </c>
      <c r="B158" s="123">
        <v>296</v>
      </c>
      <c r="C158" s="123" t="s">
        <v>633</v>
      </c>
      <c r="D158" s="123" t="s">
        <v>645</v>
      </c>
      <c r="E158" s="123" t="s">
        <v>167</v>
      </c>
      <c r="F158" s="123" t="s">
        <v>560</v>
      </c>
      <c r="G158" s="123" t="s">
        <v>561</v>
      </c>
      <c r="H158" s="123" t="s">
        <v>269</v>
      </c>
      <c r="I158" s="125" t="s">
        <v>270</v>
      </c>
      <c r="J158" s="123"/>
      <c r="K158" s="123">
        <v>789200</v>
      </c>
      <c r="L158" s="125" t="s">
        <v>169</v>
      </c>
      <c r="M158" s="125" t="s">
        <v>170</v>
      </c>
      <c r="N158" s="125" t="s">
        <v>227</v>
      </c>
      <c r="O158" s="125" t="s">
        <v>161</v>
      </c>
      <c r="P158" s="123">
        <v>23500</v>
      </c>
      <c r="Q158" s="123">
        <v>1276198.4126984128</v>
      </c>
      <c r="R158" s="124">
        <f>Q158/1000</f>
        <v>1276.1984126984128</v>
      </c>
    </row>
    <row r="159" spans="1:18" ht="15.75">
      <c r="A159" s="125">
        <v>154</v>
      </c>
      <c r="B159" s="123">
        <v>298</v>
      </c>
      <c r="C159" s="123" t="s">
        <v>284</v>
      </c>
      <c r="D159" s="123" t="s">
        <v>645</v>
      </c>
      <c r="E159" s="123"/>
      <c r="F159" s="123" t="s">
        <v>562</v>
      </c>
      <c r="G159" s="123" t="s">
        <v>563</v>
      </c>
      <c r="H159" s="123" t="s">
        <v>269</v>
      </c>
      <c r="I159" s="125" t="s">
        <v>270</v>
      </c>
      <c r="J159" s="123"/>
      <c r="K159" s="123">
        <v>307200</v>
      </c>
      <c r="L159" s="125" t="s">
        <v>169</v>
      </c>
      <c r="M159" s="125" t="s">
        <v>170</v>
      </c>
      <c r="N159" s="125" t="s">
        <v>227</v>
      </c>
      <c r="O159" s="125" t="s">
        <v>161</v>
      </c>
      <c r="P159" s="123">
        <v>23500</v>
      </c>
      <c r="Q159" s="123">
        <v>511119.04761904763</v>
      </c>
      <c r="R159" s="124">
        <f>Q159/1000</f>
        <v>511.11904761904765</v>
      </c>
    </row>
    <row r="160" spans="1:18" ht="15.75">
      <c r="A160" s="125">
        <v>155</v>
      </c>
      <c r="B160" s="123">
        <v>299</v>
      </c>
      <c r="C160" s="123" t="s">
        <v>73</v>
      </c>
      <c r="D160" s="123" t="s">
        <v>682</v>
      </c>
      <c r="E160" s="123" t="s">
        <v>166</v>
      </c>
      <c r="F160" s="123" t="s">
        <v>564</v>
      </c>
      <c r="G160" s="123" t="s">
        <v>565</v>
      </c>
      <c r="H160" s="123" t="s">
        <v>269</v>
      </c>
      <c r="I160" s="125" t="s">
        <v>270</v>
      </c>
      <c r="J160" s="123" t="s">
        <v>231</v>
      </c>
      <c r="K160" s="123">
        <v>378300</v>
      </c>
      <c r="L160" s="125" t="s">
        <v>169</v>
      </c>
      <c r="M160" s="125" t="s">
        <v>171</v>
      </c>
      <c r="N160" s="125" t="s">
        <v>168</v>
      </c>
      <c r="O160" s="125" t="s">
        <v>168</v>
      </c>
      <c r="P160" s="123">
        <v>23500</v>
      </c>
      <c r="Q160" s="123">
        <v>425946.8085106383</v>
      </c>
      <c r="R160" s="124">
        <f>Q160/1000</f>
        <v>425.94680851063833</v>
      </c>
    </row>
    <row r="161" spans="1:18" ht="15.75">
      <c r="A161" s="125">
        <v>156</v>
      </c>
      <c r="B161" s="123">
        <v>301</v>
      </c>
      <c r="C161" s="123" t="s">
        <v>149</v>
      </c>
      <c r="D161" s="123" t="s">
        <v>645</v>
      </c>
      <c r="E161" s="123" t="s">
        <v>166</v>
      </c>
      <c r="F161" s="123" t="s">
        <v>395</v>
      </c>
      <c r="G161" s="123" t="s">
        <v>396</v>
      </c>
      <c r="H161" s="123" t="s">
        <v>269</v>
      </c>
      <c r="I161" s="125" t="s">
        <v>270</v>
      </c>
      <c r="J161" s="123"/>
      <c r="K161" s="123">
        <v>168098</v>
      </c>
      <c r="L161" s="125" t="s">
        <v>169</v>
      </c>
      <c r="M161" s="125" t="s">
        <v>170</v>
      </c>
      <c r="N161" s="125" t="s">
        <v>227</v>
      </c>
      <c r="O161" s="125" t="s">
        <v>161</v>
      </c>
      <c r="P161" s="123">
        <v>23500</v>
      </c>
      <c r="Q161" s="123">
        <v>290322.22222222225</v>
      </c>
      <c r="R161" s="124">
        <f>Q161/1000</f>
        <v>290.32222222222225</v>
      </c>
    </row>
    <row r="162" spans="1:18" ht="15.75">
      <c r="A162" s="125">
        <v>157</v>
      </c>
      <c r="B162" s="123">
        <v>302</v>
      </c>
      <c r="C162" s="123" t="s">
        <v>153</v>
      </c>
      <c r="D162" s="123" t="s">
        <v>686</v>
      </c>
      <c r="E162" s="123" t="s">
        <v>165</v>
      </c>
      <c r="F162" s="123" t="s">
        <v>566</v>
      </c>
      <c r="G162" s="123" t="s">
        <v>567</v>
      </c>
      <c r="H162" s="123" t="s">
        <v>269</v>
      </c>
      <c r="I162" s="125" t="s">
        <v>270</v>
      </c>
      <c r="J162" s="123" t="s">
        <v>231</v>
      </c>
      <c r="K162" s="123">
        <v>355500</v>
      </c>
      <c r="L162" s="125" t="s">
        <v>169</v>
      </c>
      <c r="M162" s="125" t="s">
        <v>170</v>
      </c>
      <c r="N162" s="125" t="s">
        <v>211</v>
      </c>
      <c r="O162" s="125" t="s">
        <v>168</v>
      </c>
      <c r="P162" s="123">
        <v>23500</v>
      </c>
      <c r="Q162" s="123">
        <v>485188.3116883117</v>
      </c>
      <c r="R162" s="124">
        <f>Q162/1000</f>
        <v>485.18831168831167</v>
      </c>
    </row>
    <row r="163" spans="1:18" ht="15.75">
      <c r="A163" s="125">
        <v>158</v>
      </c>
      <c r="B163" s="123">
        <v>303</v>
      </c>
      <c r="C163" s="123" t="s">
        <v>19</v>
      </c>
      <c r="D163" s="123" t="s">
        <v>650</v>
      </c>
      <c r="E163" s="123" t="s">
        <v>165</v>
      </c>
      <c r="F163" s="123" t="s">
        <v>568</v>
      </c>
      <c r="G163" s="123" t="s">
        <v>390</v>
      </c>
      <c r="H163" s="123" t="s">
        <v>269</v>
      </c>
      <c r="I163" s="125" t="s">
        <v>270</v>
      </c>
      <c r="J163" s="123" t="s">
        <v>231</v>
      </c>
      <c r="K163" s="123">
        <v>436600</v>
      </c>
      <c r="L163" s="125" t="s">
        <v>169</v>
      </c>
      <c r="M163" s="125" t="s">
        <v>171</v>
      </c>
      <c r="N163" s="125" t="s">
        <v>168</v>
      </c>
      <c r="O163" s="125" t="s">
        <v>161</v>
      </c>
      <c r="P163" s="123">
        <v>23500</v>
      </c>
      <c r="Q163" s="123">
        <v>483078.94736842107</v>
      </c>
      <c r="R163" s="124">
        <f>Q163/1000</f>
        <v>483.07894736842104</v>
      </c>
    </row>
    <row r="164" spans="1:18" ht="15.75">
      <c r="A164" s="125">
        <v>159</v>
      </c>
      <c r="B164" s="123">
        <v>305</v>
      </c>
      <c r="C164" s="123" t="s">
        <v>79</v>
      </c>
      <c r="D164" s="123" t="s">
        <v>645</v>
      </c>
      <c r="E164" s="123" t="s">
        <v>167</v>
      </c>
      <c r="F164" s="123" t="s">
        <v>569</v>
      </c>
      <c r="G164" s="123" t="s">
        <v>570</v>
      </c>
      <c r="H164" s="123" t="s">
        <v>269</v>
      </c>
      <c r="I164" s="125" t="s">
        <v>270</v>
      </c>
      <c r="J164" s="123" t="s">
        <v>231</v>
      </c>
      <c r="K164" s="123">
        <v>485000</v>
      </c>
      <c r="L164" s="125" t="s">
        <v>169</v>
      </c>
      <c r="M164" s="125" t="s">
        <v>170</v>
      </c>
      <c r="N164" s="125" t="s">
        <v>216</v>
      </c>
      <c r="O164" s="125" t="s">
        <v>161</v>
      </c>
      <c r="P164" s="123">
        <v>23500</v>
      </c>
      <c r="Q164" s="123">
        <v>687883.5616438356</v>
      </c>
      <c r="R164" s="124">
        <f>Q164/1000</f>
        <v>687.8835616438356</v>
      </c>
    </row>
    <row r="165" spans="1:18" ht="15.75">
      <c r="A165" s="125">
        <v>160</v>
      </c>
      <c r="B165" s="123">
        <v>307</v>
      </c>
      <c r="C165" s="123" t="s">
        <v>147</v>
      </c>
      <c r="D165" s="123" t="s">
        <v>652</v>
      </c>
      <c r="E165" s="123" t="s">
        <v>167</v>
      </c>
      <c r="F165" s="123" t="s">
        <v>571</v>
      </c>
      <c r="G165" s="123" t="s">
        <v>572</v>
      </c>
      <c r="H165" s="123" t="s">
        <v>269</v>
      </c>
      <c r="I165" s="125" t="s">
        <v>270</v>
      </c>
      <c r="J165" s="123" t="s">
        <v>231</v>
      </c>
      <c r="K165" s="123">
        <v>280000</v>
      </c>
      <c r="L165" s="125" t="s">
        <v>169</v>
      </c>
      <c r="M165" s="125" t="s">
        <v>171</v>
      </c>
      <c r="N165" s="125" t="s">
        <v>213</v>
      </c>
      <c r="O165" s="125" t="s">
        <v>161</v>
      </c>
      <c r="P165" s="123">
        <v>23500</v>
      </c>
      <c r="Q165" s="123">
        <v>349081.3953488372</v>
      </c>
      <c r="R165" s="124">
        <f>Q165/1000</f>
        <v>349.0813953488372</v>
      </c>
    </row>
    <row r="166" spans="1:18" ht="15.75">
      <c r="A166" s="125">
        <v>161</v>
      </c>
      <c r="B166" s="123">
        <v>308</v>
      </c>
      <c r="C166" s="123" t="s">
        <v>150</v>
      </c>
      <c r="D166" s="123" t="s">
        <v>683</v>
      </c>
      <c r="E166" s="123" t="s">
        <v>166</v>
      </c>
      <c r="F166" s="123" t="s">
        <v>573</v>
      </c>
      <c r="G166" s="123" t="s">
        <v>574</v>
      </c>
      <c r="H166" s="123" t="s">
        <v>269</v>
      </c>
      <c r="I166" s="125" t="s">
        <v>270</v>
      </c>
      <c r="J166" s="123" t="s">
        <v>231</v>
      </c>
      <c r="K166" s="123">
        <v>983300</v>
      </c>
      <c r="L166" s="125" t="s">
        <v>169</v>
      </c>
      <c r="M166" s="125" t="s">
        <v>170</v>
      </c>
      <c r="N166" s="125" t="s">
        <v>216</v>
      </c>
      <c r="O166" s="125" t="s">
        <v>168</v>
      </c>
      <c r="P166" s="123">
        <v>23500</v>
      </c>
      <c r="Q166" s="123">
        <v>1389194.4444444445</v>
      </c>
      <c r="R166" s="124">
        <f>Q166/1000</f>
        <v>1389.1944444444446</v>
      </c>
    </row>
    <row r="167" spans="1:18" ht="15.75">
      <c r="A167" s="125">
        <v>162</v>
      </c>
      <c r="B167" s="123">
        <v>309</v>
      </c>
      <c r="C167" s="123" t="s">
        <v>101</v>
      </c>
      <c r="D167" s="123" t="s">
        <v>645</v>
      </c>
      <c r="E167" s="123" t="s">
        <v>165</v>
      </c>
      <c r="F167" s="123" t="s">
        <v>575</v>
      </c>
      <c r="G167" s="123" t="s">
        <v>576</v>
      </c>
      <c r="H167" s="123" t="s">
        <v>269</v>
      </c>
      <c r="I167" s="125" t="s">
        <v>270</v>
      </c>
      <c r="J167" s="123" t="s">
        <v>231</v>
      </c>
      <c r="K167" s="123">
        <v>356000</v>
      </c>
      <c r="L167" s="125" t="s">
        <v>169</v>
      </c>
      <c r="M167" s="125" t="s">
        <v>171</v>
      </c>
      <c r="N167" s="125" t="s">
        <v>218</v>
      </c>
      <c r="O167" s="125" t="s">
        <v>161</v>
      </c>
      <c r="P167" s="123">
        <v>23500</v>
      </c>
      <c r="Q167" s="123">
        <v>468500</v>
      </c>
      <c r="R167" s="124">
        <f>Q167/1000</f>
        <v>468.5</v>
      </c>
    </row>
    <row r="168" spans="1:18" ht="15.75">
      <c r="A168" s="125">
        <v>163</v>
      </c>
      <c r="B168" s="123">
        <v>310</v>
      </c>
      <c r="C168" s="123" t="s">
        <v>112</v>
      </c>
      <c r="D168" s="123" t="s">
        <v>647</v>
      </c>
      <c r="E168" s="123" t="s">
        <v>165</v>
      </c>
      <c r="F168" s="123" t="s">
        <v>577</v>
      </c>
      <c r="G168" s="123" t="s">
        <v>578</v>
      </c>
      <c r="H168" s="123" t="s">
        <v>269</v>
      </c>
      <c r="I168" s="125" t="s">
        <v>270</v>
      </c>
      <c r="J168" s="123" t="s">
        <v>231</v>
      </c>
      <c r="K168" s="123">
        <v>339900</v>
      </c>
      <c r="L168" s="125" t="s">
        <v>169</v>
      </c>
      <c r="M168" s="125" t="s">
        <v>171</v>
      </c>
      <c r="N168" s="125" t="s">
        <v>212</v>
      </c>
      <c r="O168" s="125" t="s">
        <v>168</v>
      </c>
      <c r="P168" s="123">
        <v>23500</v>
      </c>
      <c r="Q168" s="123">
        <v>438012.1951219512</v>
      </c>
      <c r="R168" s="124">
        <f>Q168/1000</f>
        <v>438.0121951219512</v>
      </c>
    </row>
    <row r="169" spans="1:18" ht="15.75">
      <c r="A169" s="125">
        <v>164</v>
      </c>
      <c r="B169" s="123">
        <v>311</v>
      </c>
      <c r="C169" s="123" t="s">
        <v>190</v>
      </c>
      <c r="D169" s="123" t="s">
        <v>645</v>
      </c>
      <c r="E169" s="123" t="s">
        <v>166</v>
      </c>
      <c r="F169" s="123" t="s">
        <v>579</v>
      </c>
      <c r="G169" s="123" t="s">
        <v>580</v>
      </c>
      <c r="H169" s="123" t="s">
        <v>269</v>
      </c>
      <c r="I169" s="125" t="s">
        <v>270</v>
      </c>
      <c r="J169" s="123" t="s">
        <v>231</v>
      </c>
      <c r="K169" s="123">
        <v>546700</v>
      </c>
      <c r="L169" s="125" t="s">
        <v>169</v>
      </c>
      <c r="M169" s="125" t="s">
        <v>171</v>
      </c>
      <c r="N169" s="125" t="s">
        <v>214</v>
      </c>
      <c r="O169" s="125" t="s">
        <v>161</v>
      </c>
      <c r="P169" s="123">
        <v>23500</v>
      </c>
      <c r="Q169" s="123">
        <v>644750</v>
      </c>
      <c r="R169" s="124">
        <f>Q169/1000</f>
        <v>644.75</v>
      </c>
    </row>
    <row r="170" spans="1:18" ht="15.75">
      <c r="A170" s="125">
        <v>165</v>
      </c>
      <c r="B170" s="123">
        <v>312</v>
      </c>
      <c r="C170" s="123" t="s">
        <v>0</v>
      </c>
      <c r="D170" s="123" t="s">
        <v>645</v>
      </c>
      <c r="E170" s="123" t="s">
        <v>166</v>
      </c>
      <c r="F170" s="123" t="s">
        <v>581</v>
      </c>
      <c r="G170" s="123" t="s">
        <v>582</v>
      </c>
      <c r="H170" s="123" t="s">
        <v>269</v>
      </c>
      <c r="I170" s="125" t="s">
        <v>270</v>
      </c>
      <c r="J170" s="123"/>
      <c r="K170" s="123">
        <v>901300</v>
      </c>
      <c r="L170" s="125" t="s">
        <v>169</v>
      </c>
      <c r="M170" s="125" t="s">
        <v>170</v>
      </c>
      <c r="N170" s="125" t="s">
        <v>215</v>
      </c>
      <c r="O170" s="125" t="s">
        <v>161</v>
      </c>
      <c r="P170" s="123">
        <v>23500</v>
      </c>
      <c r="Q170" s="123">
        <v>1209421.0526315789</v>
      </c>
      <c r="R170" s="124">
        <f>Q170/1000</f>
        <v>1209.421052631579</v>
      </c>
    </row>
    <row r="171" spans="1:18" ht="15.75">
      <c r="A171" s="125">
        <v>166</v>
      </c>
      <c r="B171" s="123">
        <v>315</v>
      </c>
      <c r="C171" s="123" t="s">
        <v>21</v>
      </c>
      <c r="D171" s="123" t="s">
        <v>652</v>
      </c>
      <c r="E171" s="123" t="s">
        <v>166</v>
      </c>
      <c r="F171" s="123" t="s">
        <v>583</v>
      </c>
      <c r="G171" s="123" t="s">
        <v>584</v>
      </c>
      <c r="H171" s="123" t="s">
        <v>269</v>
      </c>
      <c r="I171" s="125" t="s">
        <v>270</v>
      </c>
      <c r="J171" s="123" t="s">
        <v>231</v>
      </c>
      <c r="K171" s="123">
        <v>159000</v>
      </c>
      <c r="L171" s="125" t="s">
        <v>169</v>
      </c>
      <c r="M171" s="125" t="s">
        <v>170</v>
      </c>
      <c r="N171" s="125" t="s">
        <v>218</v>
      </c>
      <c r="O171" s="125" t="s">
        <v>161</v>
      </c>
      <c r="P171" s="123">
        <v>23500</v>
      </c>
      <c r="Q171" s="123">
        <v>222250</v>
      </c>
      <c r="R171" s="124">
        <f>Q171/1000</f>
        <v>222.25</v>
      </c>
    </row>
    <row r="172" spans="1:18" ht="15.75">
      <c r="A172" s="125">
        <v>167</v>
      </c>
      <c r="B172" s="123">
        <v>316</v>
      </c>
      <c r="C172" s="123" t="s">
        <v>29</v>
      </c>
      <c r="D172" s="123" t="s">
        <v>652</v>
      </c>
      <c r="E172" s="123" t="s">
        <v>166</v>
      </c>
      <c r="F172" s="123" t="s">
        <v>585</v>
      </c>
      <c r="G172" s="123" t="s">
        <v>586</v>
      </c>
      <c r="H172" s="123" t="s">
        <v>269</v>
      </c>
      <c r="I172" s="125" t="s">
        <v>270</v>
      </c>
      <c r="J172" s="123" t="s">
        <v>231</v>
      </c>
      <c r="K172" s="123">
        <v>215100</v>
      </c>
      <c r="L172" s="125" t="s">
        <v>169</v>
      </c>
      <c r="M172" s="125" t="s">
        <v>170</v>
      </c>
      <c r="N172" s="125" t="s">
        <v>211</v>
      </c>
      <c r="O172" s="125" t="s">
        <v>161</v>
      </c>
      <c r="P172" s="123">
        <v>23500</v>
      </c>
      <c r="Q172" s="123">
        <v>299269.23076923075</v>
      </c>
      <c r="R172" s="124">
        <f>Q172/1000</f>
        <v>299.2692307692308</v>
      </c>
    </row>
    <row r="173" spans="1:18" ht="15.75">
      <c r="A173" s="125">
        <v>168</v>
      </c>
      <c r="B173" s="123">
        <v>317</v>
      </c>
      <c r="C173" s="123" t="s">
        <v>31</v>
      </c>
      <c r="D173" s="123" t="s">
        <v>651</v>
      </c>
      <c r="E173" s="123" t="s">
        <v>165</v>
      </c>
      <c r="F173" s="123" t="s">
        <v>587</v>
      </c>
      <c r="G173" s="123" t="s">
        <v>588</v>
      </c>
      <c r="H173" s="123" t="s">
        <v>269</v>
      </c>
      <c r="I173" s="125" t="s">
        <v>270</v>
      </c>
      <c r="J173" s="123" t="s">
        <v>231</v>
      </c>
      <c r="K173" s="123">
        <v>268000</v>
      </c>
      <c r="L173" s="125" t="s">
        <v>169</v>
      </c>
      <c r="M173" s="125" t="s">
        <v>171</v>
      </c>
      <c r="N173" s="125" t="s">
        <v>214</v>
      </c>
      <c r="O173" s="125" t="s">
        <v>168</v>
      </c>
      <c r="P173" s="123">
        <v>23500</v>
      </c>
      <c r="Q173" s="123">
        <v>331545.9770114943</v>
      </c>
      <c r="R173" s="124">
        <f>Q173/1000</f>
        <v>331.5459770114943</v>
      </c>
    </row>
    <row r="174" spans="1:18" ht="15.75">
      <c r="A174" s="125">
        <v>169</v>
      </c>
      <c r="B174" s="123">
        <v>319</v>
      </c>
      <c r="C174" s="123" t="s">
        <v>43</v>
      </c>
      <c r="D174" s="123" t="s">
        <v>684</v>
      </c>
      <c r="E174" s="123" t="s">
        <v>167</v>
      </c>
      <c r="F174" s="123" t="s">
        <v>589</v>
      </c>
      <c r="G174" s="123" t="s">
        <v>590</v>
      </c>
      <c r="H174" s="123" t="s">
        <v>269</v>
      </c>
      <c r="I174" s="125" t="s">
        <v>270</v>
      </c>
      <c r="J174" s="123"/>
      <c r="K174" s="123">
        <v>220150</v>
      </c>
      <c r="L174" s="125" t="s">
        <v>169</v>
      </c>
      <c r="M174" s="125" t="s">
        <v>170</v>
      </c>
      <c r="N174" s="125" t="s">
        <v>216</v>
      </c>
      <c r="O174" s="125" t="s">
        <v>161</v>
      </c>
      <c r="P174" s="123">
        <v>23500</v>
      </c>
      <c r="Q174" s="123">
        <v>325075.34246575343</v>
      </c>
      <c r="R174" s="124">
        <f>Q174/1000</f>
        <v>325.0753424657534</v>
      </c>
    </row>
    <row r="175" spans="1:18" ht="15.75">
      <c r="A175" s="125">
        <v>170</v>
      </c>
      <c r="B175" s="123">
        <v>321</v>
      </c>
      <c r="C175" s="123" t="s">
        <v>60</v>
      </c>
      <c r="D175" s="123" t="s">
        <v>650</v>
      </c>
      <c r="E175" s="123" t="s">
        <v>165</v>
      </c>
      <c r="F175" s="123" t="s">
        <v>592</v>
      </c>
      <c r="G175" s="123" t="s">
        <v>591</v>
      </c>
      <c r="H175" s="123" t="s">
        <v>269</v>
      </c>
      <c r="I175" s="125" t="s">
        <v>270</v>
      </c>
      <c r="J175" s="123" t="s">
        <v>231</v>
      </c>
      <c r="K175" s="123">
        <v>634000</v>
      </c>
      <c r="L175" s="125" t="s">
        <v>169</v>
      </c>
      <c r="M175" s="125" t="s">
        <v>171</v>
      </c>
      <c r="N175" s="125" t="s">
        <v>212</v>
      </c>
      <c r="O175" s="125" t="s">
        <v>161</v>
      </c>
      <c r="P175" s="123">
        <v>23500</v>
      </c>
      <c r="Q175" s="123">
        <v>787355.421686747</v>
      </c>
      <c r="R175" s="124">
        <f>Q175/1000</f>
        <v>787.355421686747</v>
      </c>
    </row>
    <row r="176" spans="1:18" ht="15.75">
      <c r="A176" s="125">
        <v>171</v>
      </c>
      <c r="B176" s="123">
        <v>323</v>
      </c>
      <c r="C176" s="123" t="s">
        <v>91</v>
      </c>
      <c r="D176" s="123" t="s">
        <v>654</v>
      </c>
      <c r="E176" s="123" t="s">
        <v>165</v>
      </c>
      <c r="F176" s="123" t="s">
        <v>593</v>
      </c>
      <c r="G176" s="123" t="s">
        <v>594</v>
      </c>
      <c r="H176" s="123" t="s">
        <v>269</v>
      </c>
      <c r="I176" s="125" t="s">
        <v>270</v>
      </c>
      <c r="J176" s="123"/>
      <c r="K176" s="123">
        <v>1491100</v>
      </c>
      <c r="L176" s="125" t="s">
        <v>169</v>
      </c>
      <c r="M176" s="125" t="s">
        <v>170</v>
      </c>
      <c r="N176" s="125" t="s">
        <v>227</v>
      </c>
      <c r="O176" s="125" t="s">
        <v>168</v>
      </c>
      <c r="P176" s="123">
        <v>23500</v>
      </c>
      <c r="Q176" s="123">
        <v>2428500</v>
      </c>
      <c r="R176" s="124">
        <f>Q176/1000</f>
        <v>2428.5</v>
      </c>
    </row>
    <row r="177" spans="1:18" ht="15.75">
      <c r="A177" s="125">
        <v>172</v>
      </c>
      <c r="B177" s="123">
        <v>324</v>
      </c>
      <c r="C177" s="123" t="s">
        <v>95</v>
      </c>
      <c r="D177" s="123" t="s">
        <v>650</v>
      </c>
      <c r="E177" s="123" t="s">
        <v>165</v>
      </c>
      <c r="F177" s="123" t="s">
        <v>595</v>
      </c>
      <c r="G177" s="123" t="s">
        <v>596</v>
      </c>
      <c r="H177" s="123" t="s">
        <v>269</v>
      </c>
      <c r="I177" s="125" t="s">
        <v>270</v>
      </c>
      <c r="J177" s="123"/>
      <c r="K177" s="123">
        <v>224100</v>
      </c>
      <c r="L177" s="125" t="s">
        <v>169</v>
      </c>
      <c r="M177" s="125" t="s">
        <v>170</v>
      </c>
      <c r="N177" s="125" t="s">
        <v>212</v>
      </c>
      <c r="O177" s="125" t="s">
        <v>161</v>
      </c>
      <c r="P177" s="123">
        <v>23500</v>
      </c>
      <c r="Q177" s="123">
        <v>293500</v>
      </c>
      <c r="R177" s="124">
        <f>Q177/1000</f>
        <v>293.5</v>
      </c>
    </row>
    <row r="178" spans="1:18" ht="15.75">
      <c r="A178" s="125">
        <v>173</v>
      </c>
      <c r="B178" s="123">
        <v>326</v>
      </c>
      <c r="C178" s="123" t="s">
        <v>123</v>
      </c>
      <c r="D178" s="123" t="s">
        <v>660</v>
      </c>
      <c r="E178" s="123" t="s">
        <v>165</v>
      </c>
      <c r="F178" s="123" t="s">
        <v>597</v>
      </c>
      <c r="G178" s="123" t="s">
        <v>598</v>
      </c>
      <c r="H178" s="123" t="s">
        <v>269</v>
      </c>
      <c r="I178" s="125" t="s">
        <v>270</v>
      </c>
      <c r="J178" s="123"/>
      <c r="K178" s="123">
        <v>438100</v>
      </c>
      <c r="L178" s="125" t="s">
        <v>169</v>
      </c>
      <c r="M178" s="125" t="s">
        <v>170</v>
      </c>
      <c r="N178" s="125" t="s">
        <v>226</v>
      </c>
      <c r="O178" s="125" t="s">
        <v>161</v>
      </c>
      <c r="P178" s="123">
        <v>23500</v>
      </c>
      <c r="Q178" s="123">
        <v>640542.2535211268</v>
      </c>
      <c r="R178" s="124">
        <f>Q178/1000</f>
        <v>640.5422535211268</v>
      </c>
    </row>
    <row r="179" spans="1:18" ht="15.75">
      <c r="A179" s="125">
        <v>174</v>
      </c>
      <c r="B179" s="123">
        <v>327</v>
      </c>
      <c r="C179" s="123" t="s">
        <v>135</v>
      </c>
      <c r="D179" s="123" t="s">
        <v>645</v>
      </c>
      <c r="E179" s="123" t="s">
        <v>166</v>
      </c>
      <c r="F179" s="123" t="s">
        <v>599</v>
      </c>
      <c r="G179" s="123" t="s">
        <v>600</v>
      </c>
      <c r="H179" s="123" t="s">
        <v>269</v>
      </c>
      <c r="I179" s="125" t="s">
        <v>270</v>
      </c>
      <c r="J179" s="123" t="s">
        <v>231</v>
      </c>
      <c r="K179" s="123">
        <v>268000</v>
      </c>
      <c r="L179" s="125" t="s">
        <v>169</v>
      </c>
      <c r="M179" s="125" t="s">
        <v>171</v>
      </c>
      <c r="N179" s="125" t="s">
        <v>212</v>
      </c>
      <c r="O179" s="125" t="s">
        <v>161</v>
      </c>
      <c r="P179" s="123">
        <v>23500</v>
      </c>
      <c r="Q179" s="123">
        <v>346391.5662650602</v>
      </c>
      <c r="R179" s="124">
        <f>Q179/1000</f>
        <v>346.3915662650602</v>
      </c>
    </row>
    <row r="180" spans="1:18" ht="15.75">
      <c r="A180" s="125">
        <v>175</v>
      </c>
      <c r="B180" s="123">
        <v>328</v>
      </c>
      <c r="C180" s="123" t="s">
        <v>14</v>
      </c>
      <c r="D180" s="123" t="s">
        <v>652</v>
      </c>
      <c r="E180" s="123" t="s">
        <v>167</v>
      </c>
      <c r="F180" s="123" t="s">
        <v>601</v>
      </c>
      <c r="G180" s="123"/>
      <c r="H180" s="123" t="s">
        <v>269</v>
      </c>
      <c r="I180" s="125" t="s">
        <v>270</v>
      </c>
      <c r="J180" s="123"/>
      <c r="K180" s="123">
        <v>284000</v>
      </c>
      <c r="L180" s="125" t="s">
        <v>169</v>
      </c>
      <c r="M180" s="125" t="s">
        <v>170</v>
      </c>
      <c r="N180" s="125" t="s">
        <v>226</v>
      </c>
      <c r="O180" s="125" t="s">
        <v>161</v>
      </c>
      <c r="P180" s="123">
        <v>23500</v>
      </c>
      <c r="Q180" s="123">
        <v>423500</v>
      </c>
      <c r="R180" s="124">
        <f>Q180/1000</f>
        <v>423.5</v>
      </c>
    </row>
    <row r="181" spans="1:18" ht="15.75">
      <c r="A181" s="125">
        <v>176</v>
      </c>
      <c r="B181" s="123">
        <v>329</v>
      </c>
      <c r="C181" s="123" t="s">
        <v>22</v>
      </c>
      <c r="D181" s="123" t="s">
        <v>645</v>
      </c>
      <c r="E181" s="123" t="s">
        <v>165</v>
      </c>
      <c r="F181" s="123" t="s">
        <v>603</v>
      </c>
      <c r="G181" s="123" t="s">
        <v>604</v>
      </c>
      <c r="H181" s="123" t="s">
        <v>269</v>
      </c>
      <c r="I181" s="125" t="s">
        <v>270</v>
      </c>
      <c r="J181" s="123" t="s">
        <v>231</v>
      </c>
      <c r="K181" s="123">
        <v>260000</v>
      </c>
      <c r="L181" s="125" t="s">
        <v>169</v>
      </c>
      <c r="M181" s="125" t="s">
        <v>170</v>
      </c>
      <c r="N181" s="125" t="s">
        <v>215</v>
      </c>
      <c r="O181" s="125" t="s">
        <v>161</v>
      </c>
      <c r="P181" s="123">
        <v>23500</v>
      </c>
      <c r="Q181" s="123">
        <v>365605.2631578947</v>
      </c>
      <c r="R181" s="124">
        <f>Q181/1000</f>
        <v>365.60526315789474</v>
      </c>
    </row>
    <row r="182" spans="1:18" ht="15.75">
      <c r="A182" s="125">
        <v>177</v>
      </c>
      <c r="B182" s="123">
        <v>330</v>
      </c>
      <c r="C182" s="123" t="s">
        <v>35</v>
      </c>
      <c r="D182" s="123" t="s">
        <v>650</v>
      </c>
      <c r="E182" s="123" t="s">
        <v>165</v>
      </c>
      <c r="F182" s="123" t="s">
        <v>605</v>
      </c>
      <c r="G182" s="123" t="s">
        <v>606</v>
      </c>
      <c r="H182" s="123" t="s">
        <v>269</v>
      </c>
      <c r="I182" s="125" t="s">
        <v>270</v>
      </c>
      <c r="J182" s="123" t="s">
        <v>231</v>
      </c>
      <c r="K182" s="123">
        <v>248900</v>
      </c>
      <c r="L182" s="125" t="s">
        <v>169</v>
      </c>
      <c r="M182" s="125" t="s">
        <v>171</v>
      </c>
      <c r="N182" s="125" t="s">
        <v>168</v>
      </c>
      <c r="O182" s="125" t="s">
        <v>161</v>
      </c>
      <c r="P182" s="123">
        <v>23500</v>
      </c>
      <c r="Q182" s="123">
        <v>285500</v>
      </c>
      <c r="R182" s="124">
        <f>Q182/1000</f>
        <v>285.5</v>
      </c>
    </row>
    <row r="183" spans="1:18" ht="15.75">
      <c r="A183" s="125">
        <v>178</v>
      </c>
      <c r="B183" s="123">
        <v>331</v>
      </c>
      <c r="C183" s="123" t="s">
        <v>38</v>
      </c>
      <c r="D183" s="123" t="s">
        <v>645</v>
      </c>
      <c r="E183" s="123" t="s">
        <v>167</v>
      </c>
      <c r="F183" s="123" t="s">
        <v>607</v>
      </c>
      <c r="G183" s="123"/>
      <c r="H183" s="123" t="s">
        <v>269</v>
      </c>
      <c r="I183" s="125" t="s">
        <v>270</v>
      </c>
      <c r="J183" s="123"/>
      <c r="K183" s="123">
        <v>628290</v>
      </c>
      <c r="L183" s="125" t="s">
        <v>169</v>
      </c>
      <c r="M183" s="125" t="s">
        <v>170</v>
      </c>
      <c r="N183" s="125" t="s">
        <v>225</v>
      </c>
      <c r="O183" s="125" t="s">
        <v>161</v>
      </c>
      <c r="P183" s="123">
        <v>23500</v>
      </c>
      <c r="Q183" s="123">
        <v>921057.1428571428</v>
      </c>
      <c r="R183" s="124">
        <f>Q183/1000</f>
        <v>921.0571428571428</v>
      </c>
    </row>
    <row r="184" spans="1:18" ht="15.75">
      <c r="A184" s="125">
        <v>179</v>
      </c>
      <c r="B184" s="123">
        <v>333</v>
      </c>
      <c r="C184" s="123" t="s">
        <v>50</v>
      </c>
      <c r="D184" s="123" t="s">
        <v>652</v>
      </c>
      <c r="E184" s="123" t="s">
        <v>166</v>
      </c>
      <c r="F184" s="123" t="s">
        <v>609</v>
      </c>
      <c r="G184" s="123" t="s">
        <v>610</v>
      </c>
      <c r="H184" s="123" t="s">
        <v>269</v>
      </c>
      <c r="I184" s="125" t="s">
        <v>270</v>
      </c>
      <c r="J184" s="123" t="s">
        <v>231</v>
      </c>
      <c r="K184" s="123">
        <v>337700</v>
      </c>
      <c r="L184" s="125" t="s">
        <v>169</v>
      </c>
      <c r="M184" s="125" t="s">
        <v>170</v>
      </c>
      <c r="N184" s="125" t="s">
        <v>216</v>
      </c>
      <c r="O184" s="125" t="s">
        <v>161</v>
      </c>
      <c r="P184" s="123">
        <v>23500</v>
      </c>
      <c r="Q184" s="123">
        <v>486102.7397260274</v>
      </c>
      <c r="R184" s="124">
        <f>Q184/1000</f>
        <v>486.10273972602744</v>
      </c>
    </row>
    <row r="185" spans="1:18" ht="15.75">
      <c r="A185" s="125">
        <v>180</v>
      </c>
      <c r="B185" s="123">
        <v>334</v>
      </c>
      <c r="C185" s="123" t="s">
        <v>635</v>
      </c>
      <c r="D185" s="123" t="s">
        <v>645</v>
      </c>
      <c r="E185" s="123" t="s">
        <v>165</v>
      </c>
      <c r="F185" s="123" t="s">
        <v>611</v>
      </c>
      <c r="G185" s="123"/>
      <c r="H185" s="123" t="s">
        <v>269</v>
      </c>
      <c r="I185" s="125" t="s">
        <v>270</v>
      </c>
      <c r="J185" s="123"/>
      <c r="K185" s="123">
        <v>383480</v>
      </c>
      <c r="L185" s="125" t="s">
        <v>169</v>
      </c>
      <c r="M185" s="125" t="s">
        <v>170</v>
      </c>
      <c r="N185" s="125" t="s">
        <v>211</v>
      </c>
      <c r="O185" s="125" t="s">
        <v>161</v>
      </c>
      <c r="P185" s="123">
        <v>23500</v>
      </c>
      <c r="Q185" s="123">
        <v>515141.0256410256</v>
      </c>
      <c r="R185" s="124">
        <f>Q185/1000</f>
        <v>515.1410256410256</v>
      </c>
    </row>
    <row r="186" spans="1:18" ht="15.75">
      <c r="A186" s="125">
        <v>181</v>
      </c>
      <c r="B186" s="123">
        <v>338</v>
      </c>
      <c r="C186" s="123" t="s">
        <v>72</v>
      </c>
      <c r="D186" s="123" t="s">
        <v>685</v>
      </c>
      <c r="E186" s="123" t="s">
        <v>166</v>
      </c>
      <c r="F186" s="123" t="s">
        <v>613</v>
      </c>
      <c r="G186" s="123" t="s">
        <v>614</v>
      </c>
      <c r="H186" s="123" t="s">
        <v>269</v>
      </c>
      <c r="I186" s="125" t="s">
        <v>270</v>
      </c>
      <c r="J186" s="123" t="s">
        <v>231</v>
      </c>
      <c r="K186" s="123">
        <v>821200</v>
      </c>
      <c r="L186" s="125"/>
      <c r="M186" s="125"/>
      <c r="N186" s="125"/>
      <c r="O186" s="125" t="s">
        <v>168</v>
      </c>
      <c r="P186" s="123">
        <v>23500</v>
      </c>
      <c r="Q186" s="123">
        <v>870097.9381443299</v>
      </c>
      <c r="R186" s="124">
        <f>Q186/1000</f>
        <v>870.09793814433</v>
      </c>
    </row>
    <row r="187" spans="1:18" ht="15.75">
      <c r="A187" s="125">
        <v>182</v>
      </c>
      <c r="B187" s="123">
        <v>339</v>
      </c>
      <c r="C187" s="123" t="s">
        <v>287</v>
      </c>
      <c r="D187" s="123" t="s">
        <v>660</v>
      </c>
      <c r="E187" s="123" t="s">
        <v>166</v>
      </c>
      <c r="F187" s="123" t="s">
        <v>615</v>
      </c>
      <c r="G187" s="123" t="s">
        <v>616</v>
      </c>
      <c r="H187" s="123" t="s">
        <v>269</v>
      </c>
      <c r="I187" s="125" t="s">
        <v>270</v>
      </c>
      <c r="J187" s="123" t="s">
        <v>231</v>
      </c>
      <c r="K187" s="123">
        <v>200600</v>
      </c>
      <c r="L187" s="125" t="s">
        <v>169</v>
      </c>
      <c r="M187" s="125" t="s">
        <v>170</v>
      </c>
      <c r="N187" s="125" t="s">
        <v>217</v>
      </c>
      <c r="O187" s="125" t="s">
        <v>161</v>
      </c>
      <c r="P187" s="123">
        <v>23500</v>
      </c>
      <c r="Q187" s="123">
        <v>294581.08108108107</v>
      </c>
      <c r="R187" s="124">
        <f>Q187/1000</f>
        <v>294.58108108108104</v>
      </c>
    </row>
    <row r="188" spans="1:18" ht="15.75">
      <c r="A188" s="125">
        <v>183</v>
      </c>
      <c r="B188" s="123">
        <v>346</v>
      </c>
      <c r="C188" s="123" t="s">
        <v>3</v>
      </c>
      <c r="D188" s="123" t="s">
        <v>660</v>
      </c>
      <c r="E188" s="123" t="s">
        <v>166</v>
      </c>
      <c r="F188" s="123" t="s">
        <v>623</v>
      </c>
      <c r="G188" s="123" t="s">
        <v>624</v>
      </c>
      <c r="H188" s="123" t="s">
        <v>269</v>
      </c>
      <c r="I188" s="125" t="s">
        <v>270</v>
      </c>
      <c r="J188" s="123" t="s">
        <v>231</v>
      </c>
      <c r="K188" s="123">
        <v>158000</v>
      </c>
      <c r="L188" s="125" t="s">
        <v>169</v>
      </c>
      <c r="M188" s="125" t="s">
        <v>170</v>
      </c>
      <c r="N188" s="125" t="s">
        <v>218</v>
      </c>
      <c r="O188" s="125" t="s">
        <v>161</v>
      </c>
      <c r="P188" s="123">
        <v>23500</v>
      </c>
      <c r="Q188" s="123">
        <v>221000</v>
      </c>
      <c r="R188" s="124">
        <f>Q188/1000</f>
        <v>221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showZeros="0" workbookViewId="0" topLeftCell="A1">
      <selection activeCell="A6" sqref="A6:R6"/>
    </sheetView>
  </sheetViews>
  <sheetFormatPr defaultColWidth="8.796875" defaultRowHeight="14.25"/>
  <cols>
    <col min="1" max="1" width="4.19921875" style="7" customWidth="1"/>
    <col min="2" max="2" width="4.59765625" style="37" customWidth="1"/>
    <col min="3" max="3" width="12.69921875" style="85" customWidth="1"/>
    <col min="4" max="4" width="8.19921875" style="79" customWidth="1"/>
    <col min="5" max="5" width="5" style="79" customWidth="1"/>
    <col min="6" max="6" width="13.19921875" style="79" customWidth="1"/>
    <col min="7" max="7" width="21.19921875" style="79" customWidth="1"/>
    <col min="8" max="8" width="9.5" style="79" customWidth="1"/>
    <col min="9" max="9" width="5" style="79" customWidth="1"/>
    <col min="10" max="10" width="6.19921875" style="7" customWidth="1"/>
    <col min="11" max="11" width="9.59765625" style="30" customWidth="1"/>
    <col min="12" max="12" width="4.09765625" style="120" customWidth="1"/>
    <col min="13" max="13" width="3.8984375" style="120" customWidth="1"/>
    <col min="14" max="14" width="5.09765625" style="80" customWidth="1"/>
    <col min="15" max="15" width="4.09765625" style="80" customWidth="1"/>
    <col min="16" max="16" width="6.8984375" style="81" customWidth="1"/>
    <col min="17" max="17" width="9.59765625" style="82" customWidth="1"/>
    <col min="18" max="18" width="6.8984375" style="82" customWidth="1"/>
    <col min="19" max="16384" width="9" style="5" customWidth="1"/>
  </cols>
  <sheetData>
    <row r="1" spans="1:18" s="3" customFormat="1" ht="16.5">
      <c r="A1" s="139" t="s">
        <v>702</v>
      </c>
      <c r="B1" s="139"/>
      <c r="C1" s="139"/>
      <c r="D1" s="139"/>
      <c r="E1" s="139"/>
      <c r="F1" s="139"/>
      <c r="G1" s="136" t="s">
        <v>644</v>
      </c>
      <c r="H1" s="136"/>
      <c r="I1" s="136"/>
      <c r="J1" s="136"/>
      <c r="K1" s="136"/>
      <c r="L1" s="136"/>
      <c r="M1" s="136"/>
      <c r="N1" s="136"/>
      <c r="O1" s="136"/>
      <c r="P1" s="33"/>
      <c r="Q1" s="34"/>
      <c r="R1" s="34"/>
    </row>
    <row r="2" spans="1:18" s="3" customFormat="1" ht="16.5">
      <c r="A2" s="136" t="s">
        <v>703</v>
      </c>
      <c r="B2" s="136"/>
      <c r="C2" s="136"/>
      <c r="D2" s="136"/>
      <c r="E2" s="136"/>
      <c r="F2" s="136"/>
      <c r="G2" s="136" t="s">
        <v>704</v>
      </c>
      <c r="H2" s="136"/>
      <c r="I2" s="136"/>
      <c r="J2" s="136"/>
      <c r="K2" s="136"/>
      <c r="L2" s="136"/>
      <c r="M2" s="136"/>
      <c r="N2" s="136"/>
      <c r="O2" s="136"/>
      <c r="P2" s="33"/>
      <c r="Q2" s="137" t="s">
        <v>705</v>
      </c>
      <c r="R2" s="137"/>
    </row>
    <row r="3" spans="1:18" s="3" customFormat="1" ht="16.5" customHeight="1">
      <c r="A3" s="129" t="s">
        <v>721</v>
      </c>
      <c r="B3" s="129"/>
      <c r="C3" s="129"/>
      <c r="D3" s="129"/>
      <c r="E3" s="129"/>
      <c r="F3" s="129"/>
      <c r="G3" s="121"/>
      <c r="H3" s="32"/>
      <c r="I3" s="32"/>
      <c r="J3" s="32"/>
      <c r="K3" s="32"/>
      <c r="L3" s="32"/>
      <c r="M3" s="32"/>
      <c r="N3" s="32"/>
      <c r="O3" s="32"/>
      <c r="P3" s="32"/>
      <c r="Q3" s="31"/>
      <c r="R3" s="35"/>
    </row>
    <row r="4" spans="1:18" s="3" customFormat="1" ht="16.5">
      <c r="A4" s="136" t="s">
        <v>643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3" customFormat="1" ht="16.5">
      <c r="A5" s="136" t="s">
        <v>719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s="3" customFormat="1" ht="16.5">
      <c r="A6" s="140" t="s">
        <v>724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1:20" s="4" customFormat="1" ht="16.5">
      <c r="A7" s="140" t="s">
        <v>722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36"/>
      <c r="T7" s="36"/>
    </row>
    <row r="8" spans="1:18" s="6" customFormat="1" ht="15.75">
      <c r="A8" s="7"/>
      <c r="B8" s="37"/>
      <c r="C8" s="85"/>
      <c r="D8" s="38"/>
      <c r="E8" s="38"/>
      <c r="F8" s="38"/>
      <c r="G8" s="38"/>
      <c r="H8" s="38"/>
      <c r="I8" s="38"/>
      <c r="J8" s="7"/>
      <c r="K8" s="8"/>
      <c r="L8" s="37"/>
      <c r="M8" s="37"/>
      <c r="N8" s="39"/>
      <c r="O8" s="39"/>
      <c r="P8" s="40"/>
      <c r="Q8" s="41"/>
      <c r="R8" s="41"/>
    </row>
    <row r="9" spans="1:18" s="6" customFormat="1" ht="15.75">
      <c r="A9" s="132" t="s">
        <v>2</v>
      </c>
      <c r="B9" s="132" t="s">
        <v>162</v>
      </c>
      <c r="C9" s="135" t="s">
        <v>163</v>
      </c>
      <c r="D9" s="134" t="s">
        <v>254</v>
      </c>
      <c r="E9" s="134" t="s">
        <v>252</v>
      </c>
      <c r="F9" s="134" t="s">
        <v>253</v>
      </c>
      <c r="G9" s="134" t="s">
        <v>255</v>
      </c>
      <c r="H9" s="134" t="s">
        <v>256</v>
      </c>
      <c r="I9" s="134" t="s">
        <v>262</v>
      </c>
      <c r="J9" s="132" t="s">
        <v>259</v>
      </c>
      <c r="K9" s="132" t="s">
        <v>164</v>
      </c>
      <c r="L9" s="133" t="s">
        <v>257</v>
      </c>
      <c r="M9" s="133" t="s">
        <v>258</v>
      </c>
      <c r="N9" s="133" t="s">
        <v>195</v>
      </c>
      <c r="O9" s="133"/>
      <c r="P9" s="130" t="s">
        <v>198</v>
      </c>
      <c r="Q9" s="130" t="s">
        <v>250</v>
      </c>
      <c r="R9" s="130" t="s">
        <v>251</v>
      </c>
    </row>
    <row r="10" spans="1:18" s="6" customFormat="1" ht="48">
      <c r="A10" s="132"/>
      <c r="B10" s="132"/>
      <c r="C10" s="135"/>
      <c r="D10" s="134"/>
      <c r="E10" s="134"/>
      <c r="F10" s="134"/>
      <c r="G10" s="134"/>
      <c r="H10" s="134"/>
      <c r="I10" s="134"/>
      <c r="J10" s="132"/>
      <c r="K10" s="132"/>
      <c r="L10" s="133"/>
      <c r="M10" s="133"/>
      <c r="N10" s="115" t="s">
        <v>196</v>
      </c>
      <c r="O10" s="115" t="s">
        <v>197</v>
      </c>
      <c r="P10" s="130"/>
      <c r="Q10" s="130"/>
      <c r="R10" s="130"/>
    </row>
    <row r="11" spans="1:18" s="44" customFormat="1" ht="40.5">
      <c r="A11" s="116" t="s">
        <v>199</v>
      </c>
      <c r="B11" s="116" t="s">
        <v>202</v>
      </c>
      <c r="C11" s="117" t="s">
        <v>200</v>
      </c>
      <c r="D11" s="116" t="s">
        <v>201</v>
      </c>
      <c r="E11" s="116" t="s">
        <v>203</v>
      </c>
      <c r="F11" s="116" t="s">
        <v>204</v>
      </c>
      <c r="G11" s="116" t="s">
        <v>205</v>
      </c>
      <c r="H11" s="116" t="s">
        <v>206</v>
      </c>
      <c r="I11" s="116" t="s">
        <v>207</v>
      </c>
      <c r="J11" s="116" t="s">
        <v>208</v>
      </c>
      <c r="K11" s="116" t="s">
        <v>209</v>
      </c>
      <c r="L11" s="116" t="s">
        <v>263</v>
      </c>
      <c r="M11" s="116" t="s">
        <v>210</v>
      </c>
      <c r="N11" s="118" t="s">
        <v>264</v>
      </c>
      <c r="O11" s="116" t="s">
        <v>265</v>
      </c>
      <c r="P11" s="116" t="s">
        <v>267</v>
      </c>
      <c r="Q11" s="119" t="s">
        <v>266</v>
      </c>
      <c r="R11" s="116" t="s">
        <v>268</v>
      </c>
    </row>
    <row r="12" spans="1:18" s="52" customFormat="1" ht="15.75">
      <c r="A12" s="45"/>
      <c r="B12" s="46"/>
      <c r="C12" s="83" t="s">
        <v>172</v>
      </c>
      <c r="D12" s="42"/>
      <c r="E12" s="47"/>
      <c r="F12" s="47"/>
      <c r="G12" s="47"/>
      <c r="H12" s="47"/>
      <c r="I12" s="47"/>
      <c r="J12" s="45"/>
      <c r="K12" s="46"/>
      <c r="L12" s="48"/>
      <c r="M12" s="48"/>
      <c r="N12" s="49"/>
      <c r="O12" s="50"/>
      <c r="P12" s="51"/>
      <c r="Q12" s="43"/>
      <c r="R12" s="43"/>
    </row>
    <row r="13" spans="1:18" ht="47.25">
      <c r="A13" s="87">
        <v>1</v>
      </c>
      <c r="B13" s="87">
        <v>1</v>
      </c>
      <c r="C13" s="88" t="s">
        <v>8</v>
      </c>
      <c r="D13" s="89" t="s">
        <v>645</v>
      </c>
      <c r="E13" s="89" t="s">
        <v>166</v>
      </c>
      <c r="F13" s="89" t="s">
        <v>260</v>
      </c>
      <c r="G13" s="89" t="s">
        <v>261</v>
      </c>
      <c r="H13" s="89" t="s">
        <v>269</v>
      </c>
      <c r="I13" s="89" t="s">
        <v>270</v>
      </c>
      <c r="J13" s="90" t="s">
        <v>231</v>
      </c>
      <c r="K13" s="91">
        <v>217000</v>
      </c>
      <c r="L13" s="87" t="s">
        <v>169</v>
      </c>
      <c r="M13" s="87" t="s">
        <v>171</v>
      </c>
      <c r="N13" s="92">
        <v>20</v>
      </c>
      <c r="O13" s="92">
        <v>2</v>
      </c>
      <c r="P13" s="91">
        <f>23500</f>
        <v>23500</v>
      </c>
      <c r="Q13" s="93">
        <f>(K13*100)/(100-N13-O13)+P13</f>
        <v>301705.1282051282</v>
      </c>
      <c r="R13" s="93">
        <f>Q13/1000</f>
        <v>301.7051282051282</v>
      </c>
    </row>
    <row r="14" spans="1:18" ht="47.25">
      <c r="A14" s="9">
        <v>2</v>
      </c>
      <c r="B14" s="9">
        <v>4</v>
      </c>
      <c r="C14" s="20" t="s">
        <v>68</v>
      </c>
      <c r="D14" s="13" t="s">
        <v>646</v>
      </c>
      <c r="E14" s="13" t="s">
        <v>166</v>
      </c>
      <c r="F14" s="13" t="s">
        <v>275</v>
      </c>
      <c r="G14" s="13" t="s">
        <v>276</v>
      </c>
      <c r="H14" s="13" t="s">
        <v>269</v>
      </c>
      <c r="I14" s="13" t="s">
        <v>270</v>
      </c>
      <c r="J14" s="14" t="s">
        <v>231</v>
      </c>
      <c r="K14" s="10">
        <v>173500</v>
      </c>
      <c r="L14" s="9" t="s">
        <v>169</v>
      </c>
      <c r="M14" s="103" t="s">
        <v>171</v>
      </c>
      <c r="N14" s="94">
        <v>10</v>
      </c>
      <c r="O14" s="94">
        <v>3</v>
      </c>
      <c r="P14" s="10">
        <f>23500</f>
        <v>23500</v>
      </c>
      <c r="Q14" s="19">
        <f>(K14*100)/(100-N14-O14)+P14</f>
        <v>222925.28735632185</v>
      </c>
      <c r="R14" s="19">
        <f>Q14/1000</f>
        <v>222.92528735632183</v>
      </c>
    </row>
    <row r="15" spans="1:18" ht="47.25">
      <c r="A15" s="9">
        <v>3</v>
      </c>
      <c r="B15" s="9">
        <v>5</v>
      </c>
      <c r="C15" s="20" t="s">
        <v>75</v>
      </c>
      <c r="D15" s="13" t="s">
        <v>647</v>
      </c>
      <c r="E15" s="13" t="s">
        <v>165</v>
      </c>
      <c r="F15" s="74" t="s">
        <v>288</v>
      </c>
      <c r="G15" s="74" t="s">
        <v>289</v>
      </c>
      <c r="H15" s="13" t="s">
        <v>269</v>
      </c>
      <c r="I15" s="13"/>
      <c r="J15" s="14"/>
      <c r="K15" s="10">
        <f>K16+K17</f>
        <v>177820</v>
      </c>
      <c r="L15" s="9" t="s">
        <v>169</v>
      </c>
      <c r="M15" s="9" t="s">
        <v>170</v>
      </c>
      <c r="N15" s="15" t="s">
        <v>211</v>
      </c>
      <c r="O15" s="16" t="s">
        <v>168</v>
      </c>
      <c r="P15" s="10">
        <f>23500</f>
        <v>23500</v>
      </c>
      <c r="Q15" s="19">
        <f>(K15*100)/(100-N15-O15)+P15</f>
        <v>254435.06493506493</v>
      </c>
      <c r="R15" s="19">
        <f>Q15/1000</f>
        <v>254.43506493506493</v>
      </c>
    </row>
    <row r="16" spans="1:18" s="26" customFormat="1" ht="47.25">
      <c r="A16" s="11"/>
      <c r="B16" s="22"/>
      <c r="C16" s="28" t="s">
        <v>75</v>
      </c>
      <c r="D16" s="17" t="s">
        <v>647</v>
      </c>
      <c r="E16" s="17" t="s">
        <v>165</v>
      </c>
      <c r="F16" s="17" t="s">
        <v>288</v>
      </c>
      <c r="G16" s="17" t="s">
        <v>289</v>
      </c>
      <c r="H16" s="17"/>
      <c r="I16" s="13" t="s">
        <v>270</v>
      </c>
      <c r="J16" s="23" t="s">
        <v>231</v>
      </c>
      <c r="K16" s="12">
        <v>166300</v>
      </c>
      <c r="L16" s="22"/>
      <c r="M16" s="22"/>
      <c r="N16" s="18"/>
      <c r="O16" s="24"/>
      <c r="P16" s="71"/>
      <c r="Q16" s="53"/>
      <c r="R16" s="19"/>
    </row>
    <row r="17" spans="1:18" s="26" customFormat="1" ht="15.75">
      <c r="A17" s="11"/>
      <c r="B17" s="22"/>
      <c r="C17" s="28" t="s">
        <v>76</v>
      </c>
      <c r="D17" s="17"/>
      <c r="E17" s="17"/>
      <c r="F17" s="17"/>
      <c r="G17" s="17"/>
      <c r="H17" s="17"/>
      <c r="I17" s="17"/>
      <c r="J17" s="23" t="s">
        <v>232</v>
      </c>
      <c r="K17" s="12">
        <v>11520</v>
      </c>
      <c r="L17" s="22"/>
      <c r="M17" s="22"/>
      <c r="N17" s="18"/>
      <c r="O17" s="24"/>
      <c r="P17" s="71"/>
      <c r="Q17" s="53"/>
      <c r="R17" s="19"/>
    </row>
    <row r="18" spans="1:18" ht="47.25">
      <c r="A18" s="9">
        <v>4</v>
      </c>
      <c r="B18" s="9">
        <v>6</v>
      </c>
      <c r="C18" s="20" t="s">
        <v>98</v>
      </c>
      <c r="D18" s="13" t="s">
        <v>648</v>
      </c>
      <c r="E18" s="13" t="s">
        <v>166</v>
      </c>
      <c r="F18" s="13" t="s">
        <v>290</v>
      </c>
      <c r="G18" s="13" t="s">
        <v>291</v>
      </c>
      <c r="H18" s="13" t="s">
        <v>269</v>
      </c>
      <c r="I18" s="13" t="s">
        <v>270</v>
      </c>
      <c r="J18" s="14" t="s">
        <v>231</v>
      </c>
      <c r="K18" s="10">
        <v>129800</v>
      </c>
      <c r="L18" s="9" t="s">
        <v>169</v>
      </c>
      <c r="M18" s="9" t="s">
        <v>170</v>
      </c>
      <c r="N18" s="15" t="s">
        <v>212</v>
      </c>
      <c r="O18" s="16" t="s">
        <v>168</v>
      </c>
      <c r="P18" s="10">
        <f>23500</f>
        <v>23500</v>
      </c>
      <c r="Q18" s="19">
        <f>(K18*100)/(100-N18-O18)+P18</f>
        <v>181792.68292682926</v>
      </c>
      <c r="R18" s="19">
        <f aca="true" t="shared" si="0" ref="R18:R72">Q18/1000</f>
        <v>181.79268292682926</v>
      </c>
    </row>
    <row r="19" spans="1:18" ht="47.25">
      <c r="A19" s="9">
        <v>6</v>
      </c>
      <c r="B19" s="9">
        <v>8</v>
      </c>
      <c r="C19" s="20" t="s">
        <v>180</v>
      </c>
      <c r="D19" s="13" t="s">
        <v>649</v>
      </c>
      <c r="E19" s="13" t="s">
        <v>165</v>
      </c>
      <c r="F19" s="13" t="s">
        <v>292</v>
      </c>
      <c r="G19" s="13" t="s">
        <v>293</v>
      </c>
      <c r="H19" s="13" t="s">
        <v>269</v>
      </c>
      <c r="I19" s="13" t="s">
        <v>270</v>
      </c>
      <c r="J19" s="14" t="s">
        <v>231</v>
      </c>
      <c r="K19" s="10">
        <v>385600</v>
      </c>
      <c r="L19" s="9" t="s">
        <v>169</v>
      </c>
      <c r="M19" s="9" t="s">
        <v>170</v>
      </c>
      <c r="N19" s="15" t="s">
        <v>211</v>
      </c>
      <c r="O19" s="16" t="s">
        <v>168</v>
      </c>
      <c r="P19" s="10">
        <f>23500</f>
        <v>23500</v>
      </c>
      <c r="Q19" s="19">
        <f>(K19*100)/(100-N19-O19)+P19</f>
        <v>524279.2207792208</v>
      </c>
      <c r="R19" s="19">
        <f t="shared" si="0"/>
        <v>524.2792207792209</v>
      </c>
    </row>
    <row r="20" spans="1:18" s="52" customFormat="1" ht="47.25">
      <c r="A20" s="56"/>
      <c r="B20" s="57"/>
      <c r="C20" s="84" t="s">
        <v>173</v>
      </c>
      <c r="D20" s="58"/>
      <c r="E20" s="59"/>
      <c r="F20" s="59"/>
      <c r="G20" s="59"/>
      <c r="H20" s="59"/>
      <c r="I20" s="59"/>
      <c r="J20" s="56"/>
      <c r="K20" s="60"/>
      <c r="L20" s="22"/>
      <c r="M20" s="22"/>
      <c r="N20" s="61"/>
      <c r="O20" s="62"/>
      <c r="P20" s="71"/>
      <c r="Q20" s="19"/>
      <c r="R20" s="19"/>
    </row>
    <row r="21" spans="1:18" ht="47.25">
      <c r="A21" s="9">
        <v>9</v>
      </c>
      <c r="B21" s="9">
        <v>14</v>
      </c>
      <c r="C21" s="20" t="s">
        <v>5</v>
      </c>
      <c r="D21" s="13" t="s">
        <v>647</v>
      </c>
      <c r="E21" s="13" t="s">
        <v>166</v>
      </c>
      <c r="F21" s="13" t="s">
        <v>296</v>
      </c>
      <c r="G21" s="13" t="s">
        <v>297</v>
      </c>
      <c r="H21" s="13" t="s">
        <v>269</v>
      </c>
      <c r="I21" s="13" t="s">
        <v>270</v>
      </c>
      <c r="J21" s="14" t="s">
        <v>231</v>
      </c>
      <c r="K21" s="10">
        <v>139200</v>
      </c>
      <c r="L21" s="9" t="s">
        <v>169</v>
      </c>
      <c r="M21" s="9" t="s">
        <v>171</v>
      </c>
      <c r="N21" s="15" t="s">
        <v>214</v>
      </c>
      <c r="O21" s="16" t="s">
        <v>168</v>
      </c>
      <c r="P21" s="10">
        <f>23500</f>
        <v>23500</v>
      </c>
      <c r="Q21" s="19">
        <f aca="true" t="shared" si="1" ref="Q21:Q26">(K21*100)/(100-N21-O21)+P21</f>
        <v>183500</v>
      </c>
      <c r="R21" s="19">
        <f t="shared" si="0"/>
        <v>183.5</v>
      </c>
    </row>
    <row r="22" spans="1:18" ht="47.25">
      <c r="A22" s="9">
        <v>10</v>
      </c>
      <c r="B22" s="9">
        <v>15</v>
      </c>
      <c r="C22" s="20" t="s">
        <v>24</v>
      </c>
      <c r="D22" s="13" t="s">
        <v>645</v>
      </c>
      <c r="E22" s="13" t="s">
        <v>166</v>
      </c>
      <c r="F22" s="13" t="s">
        <v>298</v>
      </c>
      <c r="G22" s="13" t="s">
        <v>299</v>
      </c>
      <c r="H22" s="13" t="s">
        <v>269</v>
      </c>
      <c r="I22" s="13" t="s">
        <v>270</v>
      </c>
      <c r="J22" s="14" t="s">
        <v>231</v>
      </c>
      <c r="K22" s="10">
        <v>160000</v>
      </c>
      <c r="L22" s="9" t="s">
        <v>169</v>
      </c>
      <c r="M22" s="9" t="s">
        <v>171</v>
      </c>
      <c r="N22" s="15" t="s">
        <v>212</v>
      </c>
      <c r="O22" s="16" t="s">
        <v>161</v>
      </c>
      <c r="P22" s="10">
        <f>23500</f>
        <v>23500</v>
      </c>
      <c r="Q22" s="19">
        <f t="shared" si="1"/>
        <v>216271.0843373494</v>
      </c>
      <c r="R22" s="19">
        <f t="shared" si="0"/>
        <v>216.2710843373494</v>
      </c>
    </row>
    <row r="23" spans="1:18" ht="47.25">
      <c r="A23" s="9">
        <v>11</v>
      </c>
      <c r="B23" s="9">
        <v>17</v>
      </c>
      <c r="C23" s="20" t="s">
        <v>30</v>
      </c>
      <c r="D23" s="13" t="s">
        <v>649</v>
      </c>
      <c r="E23" s="13" t="s">
        <v>167</v>
      </c>
      <c r="F23" s="13" t="s">
        <v>300</v>
      </c>
      <c r="G23" s="13" t="s">
        <v>301</v>
      </c>
      <c r="H23" s="13" t="s">
        <v>269</v>
      </c>
      <c r="I23" s="13" t="s">
        <v>270</v>
      </c>
      <c r="J23" s="14" t="s">
        <v>231</v>
      </c>
      <c r="K23" s="10">
        <v>1011400</v>
      </c>
      <c r="L23" s="9" t="s">
        <v>169</v>
      </c>
      <c r="M23" s="9" t="s">
        <v>170</v>
      </c>
      <c r="N23" s="16" t="s">
        <v>212</v>
      </c>
      <c r="O23" s="16" t="s">
        <v>168</v>
      </c>
      <c r="P23" s="10">
        <f>23500</f>
        <v>23500</v>
      </c>
      <c r="Q23" s="19">
        <f t="shared" si="1"/>
        <v>1256914.6341463414</v>
      </c>
      <c r="R23" s="19">
        <f t="shared" si="0"/>
        <v>1256.9146341463413</v>
      </c>
    </row>
    <row r="24" spans="1:18" ht="47.25">
      <c r="A24" s="9">
        <v>13</v>
      </c>
      <c r="B24" s="9">
        <v>24</v>
      </c>
      <c r="C24" s="20" t="s">
        <v>81</v>
      </c>
      <c r="D24" s="13" t="s">
        <v>650</v>
      </c>
      <c r="E24" s="13" t="s">
        <v>166</v>
      </c>
      <c r="F24" s="13" t="s">
        <v>302</v>
      </c>
      <c r="G24" s="13" t="s">
        <v>303</v>
      </c>
      <c r="H24" s="13"/>
      <c r="I24" s="13"/>
      <c r="J24" s="14" t="s">
        <v>231</v>
      </c>
      <c r="K24" s="10">
        <v>239000</v>
      </c>
      <c r="L24" s="9" t="s">
        <v>169</v>
      </c>
      <c r="M24" s="9" t="s">
        <v>170</v>
      </c>
      <c r="N24" s="15" t="s">
        <v>215</v>
      </c>
      <c r="O24" s="16" t="s">
        <v>161</v>
      </c>
      <c r="P24" s="10">
        <f>23500</f>
        <v>23500</v>
      </c>
      <c r="Q24" s="19">
        <f t="shared" si="1"/>
        <v>337973.6842105263</v>
      </c>
      <c r="R24" s="19">
        <f t="shared" si="0"/>
        <v>337.9736842105263</v>
      </c>
    </row>
    <row r="25" spans="1:18" ht="47.25">
      <c r="A25" s="9">
        <v>14</v>
      </c>
      <c r="B25" s="9">
        <v>25</v>
      </c>
      <c r="C25" s="20" t="s">
        <v>87</v>
      </c>
      <c r="D25" s="13" t="s">
        <v>650</v>
      </c>
      <c r="E25" s="13" t="s">
        <v>165</v>
      </c>
      <c r="F25" s="13" t="s">
        <v>617</v>
      </c>
      <c r="G25" s="13" t="s">
        <v>618</v>
      </c>
      <c r="H25" s="13" t="s">
        <v>269</v>
      </c>
      <c r="I25" s="13" t="s">
        <v>270</v>
      </c>
      <c r="J25" s="14" t="s">
        <v>231</v>
      </c>
      <c r="K25" s="10">
        <v>242000</v>
      </c>
      <c r="L25" s="9"/>
      <c r="M25" s="9"/>
      <c r="N25" s="15"/>
      <c r="O25" s="16"/>
      <c r="P25" s="10"/>
      <c r="Q25" s="19">
        <f t="shared" si="1"/>
        <v>242000</v>
      </c>
      <c r="R25" s="19">
        <f t="shared" si="0"/>
        <v>242</v>
      </c>
    </row>
    <row r="26" spans="1:18" ht="47.25">
      <c r="A26" s="9">
        <v>15</v>
      </c>
      <c r="B26" s="9">
        <v>27</v>
      </c>
      <c r="C26" s="20" t="s">
        <v>271</v>
      </c>
      <c r="D26" s="13" t="s">
        <v>645</v>
      </c>
      <c r="E26" s="13" t="s">
        <v>165</v>
      </c>
      <c r="F26" s="74" t="s">
        <v>304</v>
      </c>
      <c r="G26" s="74" t="s">
        <v>305</v>
      </c>
      <c r="H26" s="13" t="s">
        <v>269</v>
      </c>
      <c r="I26" s="13"/>
      <c r="J26" s="14"/>
      <c r="K26" s="10">
        <f>K27+K28</f>
        <v>761600</v>
      </c>
      <c r="L26" s="9" t="s">
        <v>169</v>
      </c>
      <c r="M26" s="9" t="s">
        <v>170</v>
      </c>
      <c r="N26" s="15" t="s">
        <v>211</v>
      </c>
      <c r="O26" s="16" t="s">
        <v>161</v>
      </c>
      <c r="P26" s="10">
        <f>23500</f>
        <v>23500</v>
      </c>
      <c r="Q26" s="19">
        <f t="shared" si="1"/>
        <v>999910.2564102564</v>
      </c>
      <c r="R26" s="19">
        <f t="shared" si="0"/>
        <v>999.9102564102564</v>
      </c>
    </row>
    <row r="27" spans="1:18" s="26" customFormat="1" ht="31.5">
      <c r="A27" s="11"/>
      <c r="B27" s="22"/>
      <c r="C27" s="28" t="s">
        <v>271</v>
      </c>
      <c r="D27" s="17" t="s">
        <v>645</v>
      </c>
      <c r="E27" s="17" t="s">
        <v>165</v>
      </c>
      <c r="F27" s="17" t="s">
        <v>304</v>
      </c>
      <c r="G27" s="17" t="s">
        <v>305</v>
      </c>
      <c r="H27" s="17"/>
      <c r="I27" s="13" t="s">
        <v>270</v>
      </c>
      <c r="J27" s="23" t="s">
        <v>231</v>
      </c>
      <c r="K27" s="12">
        <v>758000</v>
      </c>
      <c r="L27" s="22"/>
      <c r="M27" s="22"/>
      <c r="N27" s="18"/>
      <c r="O27" s="24"/>
      <c r="P27" s="71"/>
      <c r="Q27" s="53"/>
      <c r="R27" s="19">
        <f t="shared" si="0"/>
        <v>0</v>
      </c>
    </row>
    <row r="28" spans="1:18" s="26" customFormat="1" ht="31.5">
      <c r="A28" s="11"/>
      <c r="B28" s="22"/>
      <c r="C28" s="28" t="s">
        <v>192</v>
      </c>
      <c r="D28" s="17"/>
      <c r="E28" s="17"/>
      <c r="F28" s="17"/>
      <c r="G28" s="17"/>
      <c r="H28" s="17"/>
      <c r="I28" s="17"/>
      <c r="J28" s="23" t="s">
        <v>233</v>
      </c>
      <c r="K28" s="12">
        <v>3600</v>
      </c>
      <c r="L28" s="22"/>
      <c r="M28" s="22"/>
      <c r="N28" s="18"/>
      <c r="O28" s="24"/>
      <c r="P28" s="71"/>
      <c r="Q28" s="53"/>
      <c r="R28" s="19">
        <f t="shared" si="0"/>
        <v>0</v>
      </c>
    </row>
    <row r="29" spans="1:18" ht="47.25">
      <c r="A29" s="9">
        <v>16</v>
      </c>
      <c r="B29" s="9">
        <v>28</v>
      </c>
      <c r="C29" s="20" t="s">
        <v>627</v>
      </c>
      <c r="D29" s="13" t="s">
        <v>651</v>
      </c>
      <c r="E29" s="13" t="s">
        <v>166</v>
      </c>
      <c r="F29" s="13" t="s">
        <v>306</v>
      </c>
      <c r="G29" s="13" t="s">
        <v>307</v>
      </c>
      <c r="H29" s="13" t="s">
        <v>269</v>
      </c>
      <c r="I29" s="13" t="s">
        <v>270</v>
      </c>
      <c r="J29" s="14" t="s">
        <v>231</v>
      </c>
      <c r="K29" s="10">
        <v>109000</v>
      </c>
      <c r="L29" s="9" t="s">
        <v>169</v>
      </c>
      <c r="M29" s="9" t="s">
        <v>171</v>
      </c>
      <c r="N29" s="15" t="s">
        <v>212</v>
      </c>
      <c r="O29" s="16" t="s">
        <v>168</v>
      </c>
      <c r="P29" s="10">
        <f>23500</f>
        <v>23500</v>
      </c>
      <c r="Q29" s="19">
        <f>(K29*100)/(100-N29-O29)+P29</f>
        <v>156426.82926829267</v>
      </c>
      <c r="R29" s="19">
        <f t="shared" si="0"/>
        <v>156.42682926829266</v>
      </c>
    </row>
    <row r="30" spans="1:18" ht="47.25">
      <c r="A30" s="9">
        <v>17</v>
      </c>
      <c r="B30" s="9">
        <v>29</v>
      </c>
      <c r="C30" s="20" t="s">
        <v>110</v>
      </c>
      <c r="D30" s="13" t="s">
        <v>652</v>
      </c>
      <c r="E30" s="13" t="s">
        <v>165</v>
      </c>
      <c r="F30" s="74" t="s">
        <v>308</v>
      </c>
      <c r="G30" s="74" t="s">
        <v>309</v>
      </c>
      <c r="H30" s="13" t="s">
        <v>269</v>
      </c>
      <c r="I30" s="13"/>
      <c r="J30" s="14"/>
      <c r="K30" s="10">
        <f>K31+K32</f>
        <v>331700</v>
      </c>
      <c r="L30" s="9" t="s">
        <v>169</v>
      </c>
      <c r="M30" s="9" t="s">
        <v>170</v>
      </c>
      <c r="N30" s="15" t="s">
        <v>211</v>
      </c>
      <c r="O30" s="16" t="s">
        <v>161</v>
      </c>
      <c r="P30" s="10">
        <f>23500</f>
        <v>23500</v>
      </c>
      <c r="Q30" s="19">
        <f>(K30*100)/(100-N30-O30)+P30</f>
        <v>448756.41025641025</v>
      </c>
      <c r="R30" s="19">
        <f t="shared" si="0"/>
        <v>448.7564102564103</v>
      </c>
    </row>
    <row r="31" spans="1:18" s="26" customFormat="1" ht="31.5">
      <c r="A31" s="11"/>
      <c r="B31" s="22"/>
      <c r="C31" s="28" t="s">
        <v>110</v>
      </c>
      <c r="D31" s="17" t="s">
        <v>652</v>
      </c>
      <c r="E31" s="17" t="s">
        <v>165</v>
      </c>
      <c r="F31" s="17" t="s">
        <v>308</v>
      </c>
      <c r="G31" s="17" t="s">
        <v>309</v>
      </c>
      <c r="H31" s="17"/>
      <c r="I31" s="13" t="s">
        <v>270</v>
      </c>
      <c r="J31" s="23" t="s">
        <v>231</v>
      </c>
      <c r="K31" s="12">
        <v>328000</v>
      </c>
      <c r="L31" s="22"/>
      <c r="M31" s="22"/>
      <c r="N31" s="18"/>
      <c r="O31" s="24"/>
      <c r="P31" s="71"/>
      <c r="Q31" s="53"/>
      <c r="R31" s="19">
        <f t="shared" si="0"/>
        <v>0</v>
      </c>
    </row>
    <row r="32" spans="1:18" s="26" customFormat="1" ht="15.75">
      <c r="A32" s="11"/>
      <c r="B32" s="22"/>
      <c r="C32" s="28" t="s">
        <v>151</v>
      </c>
      <c r="D32" s="17"/>
      <c r="E32" s="17"/>
      <c r="F32" s="17"/>
      <c r="G32" s="17"/>
      <c r="H32" s="17"/>
      <c r="I32" s="17"/>
      <c r="J32" s="23" t="s">
        <v>234</v>
      </c>
      <c r="K32" s="12">
        <v>3700</v>
      </c>
      <c r="L32" s="22"/>
      <c r="M32" s="22"/>
      <c r="N32" s="18"/>
      <c r="O32" s="24"/>
      <c r="P32" s="71"/>
      <c r="Q32" s="53"/>
      <c r="R32" s="19">
        <f t="shared" si="0"/>
        <v>0</v>
      </c>
    </row>
    <row r="33" spans="1:18" ht="47.25">
      <c r="A33" s="9">
        <v>18</v>
      </c>
      <c r="B33" s="9">
        <v>30</v>
      </c>
      <c r="C33" s="20" t="s">
        <v>124</v>
      </c>
      <c r="D33" s="13" t="s">
        <v>653</v>
      </c>
      <c r="E33" s="13" t="s">
        <v>165</v>
      </c>
      <c r="F33" s="13" t="s">
        <v>310</v>
      </c>
      <c r="G33" s="13" t="s">
        <v>311</v>
      </c>
      <c r="H33" s="13" t="s">
        <v>269</v>
      </c>
      <c r="I33" s="13" t="s">
        <v>270</v>
      </c>
      <c r="J33" s="14" t="s">
        <v>231</v>
      </c>
      <c r="K33" s="10">
        <v>928200</v>
      </c>
      <c r="L33" s="9" t="s">
        <v>169</v>
      </c>
      <c r="M33" s="9" t="s">
        <v>171</v>
      </c>
      <c r="N33" s="15" t="s">
        <v>214</v>
      </c>
      <c r="O33" s="16" t="s">
        <v>168</v>
      </c>
      <c r="P33" s="10">
        <f>23500</f>
        <v>23500</v>
      </c>
      <c r="Q33" s="19">
        <f>(K33*100)/(100-N33-O33)+P33</f>
        <v>1090396.551724138</v>
      </c>
      <c r="R33" s="19">
        <f t="shared" si="0"/>
        <v>1090.396551724138</v>
      </c>
    </row>
    <row r="34" spans="1:18" s="52" customFormat="1" ht="15.75">
      <c r="A34" s="56"/>
      <c r="B34" s="57"/>
      <c r="C34" s="83" t="s">
        <v>174</v>
      </c>
      <c r="D34" s="58"/>
      <c r="E34" s="59"/>
      <c r="F34" s="59"/>
      <c r="G34" s="59"/>
      <c r="H34" s="59"/>
      <c r="I34" s="59"/>
      <c r="J34" s="56"/>
      <c r="K34" s="60"/>
      <c r="L34" s="22"/>
      <c r="M34" s="22"/>
      <c r="N34" s="61"/>
      <c r="O34" s="62"/>
      <c r="P34" s="71"/>
      <c r="Q34" s="19"/>
      <c r="R34" s="19"/>
    </row>
    <row r="35" spans="1:18" ht="47.25">
      <c r="A35" s="9">
        <v>19</v>
      </c>
      <c r="B35" s="9">
        <v>33</v>
      </c>
      <c r="C35" s="20" t="s">
        <v>688</v>
      </c>
      <c r="D35" s="13" t="s">
        <v>647</v>
      </c>
      <c r="E35" s="13" t="s">
        <v>166</v>
      </c>
      <c r="F35" s="13" t="s">
        <v>689</v>
      </c>
      <c r="G35" s="13" t="s">
        <v>707</v>
      </c>
      <c r="H35" s="13" t="s">
        <v>269</v>
      </c>
      <c r="I35" s="13" t="s">
        <v>270</v>
      </c>
      <c r="J35" s="14" t="s">
        <v>231</v>
      </c>
      <c r="K35" s="10">
        <v>40500</v>
      </c>
      <c r="L35" s="9"/>
      <c r="M35" s="9"/>
      <c r="N35" s="15"/>
      <c r="O35" s="16"/>
      <c r="P35" s="10"/>
      <c r="Q35" s="19">
        <f aca="true" t="shared" si="2" ref="Q35:Q41">(K35*100)/(100-N35-O35)+P35</f>
        <v>40500</v>
      </c>
      <c r="R35" s="19">
        <f t="shared" si="0"/>
        <v>40.5</v>
      </c>
    </row>
    <row r="36" spans="1:18" ht="47.25">
      <c r="A36" s="9">
        <v>21</v>
      </c>
      <c r="B36" s="9">
        <v>35</v>
      </c>
      <c r="C36" s="20" t="s">
        <v>32</v>
      </c>
      <c r="D36" s="13" t="s">
        <v>654</v>
      </c>
      <c r="E36" s="13" t="s">
        <v>166</v>
      </c>
      <c r="F36" s="13" t="s">
        <v>312</v>
      </c>
      <c r="G36" s="13" t="s">
        <v>313</v>
      </c>
      <c r="H36" s="13" t="s">
        <v>269</v>
      </c>
      <c r="I36" s="13" t="s">
        <v>270</v>
      </c>
      <c r="J36" s="14" t="s">
        <v>231</v>
      </c>
      <c r="K36" s="10">
        <v>190200</v>
      </c>
      <c r="L36" s="9" t="s">
        <v>169</v>
      </c>
      <c r="M36" s="9" t="s">
        <v>171</v>
      </c>
      <c r="N36" s="15" t="s">
        <v>214</v>
      </c>
      <c r="O36" s="16" t="s">
        <v>168</v>
      </c>
      <c r="P36" s="10">
        <f>23500</f>
        <v>23500</v>
      </c>
      <c r="Q36" s="19">
        <f t="shared" si="2"/>
        <v>242120.6896551724</v>
      </c>
      <c r="R36" s="19">
        <f t="shared" si="0"/>
        <v>242.1206896551724</v>
      </c>
    </row>
    <row r="37" spans="1:18" ht="47.25">
      <c r="A37" s="9">
        <v>22</v>
      </c>
      <c r="B37" s="9">
        <v>37</v>
      </c>
      <c r="C37" s="20" t="s">
        <v>44</v>
      </c>
      <c r="D37" s="13" t="s">
        <v>645</v>
      </c>
      <c r="E37" s="13" t="s">
        <v>165</v>
      </c>
      <c r="F37" s="13" t="s">
        <v>315</v>
      </c>
      <c r="G37" s="13" t="s">
        <v>314</v>
      </c>
      <c r="H37" s="13" t="s">
        <v>269</v>
      </c>
      <c r="I37" s="13" t="s">
        <v>270</v>
      </c>
      <c r="J37" s="14" t="s">
        <v>231</v>
      </c>
      <c r="K37" s="10">
        <v>381900</v>
      </c>
      <c r="L37" s="9" t="s">
        <v>169</v>
      </c>
      <c r="M37" s="9" t="s">
        <v>171</v>
      </c>
      <c r="N37" s="15" t="s">
        <v>211</v>
      </c>
      <c r="O37" s="16" t="s">
        <v>161</v>
      </c>
      <c r="P37" s="10">
        <f>23500</f>
        <v>23500</v>
      </c>
      <c r="Q37" s="19">
        <f t="shared" si="2"/>
        <v>513115.3846153846</v>
      </c>
      <c r="R37" s="19">
        <f>Q37/1000</f>
        <v>513.1153846153846</v>
      </c>
    </row>
    <row r="38" spans="1:18" ht="47.25">
      <c r="A38" s="9">
        <v>23</v>
      </c>
      <c r="B38" s="9">
        <v>39</v>
      </c>
      <c r="C38" s="20" t="s">
        <v>58</v>
      </c>
      <c r="D38" s="13" t="s">
        <v>655</v>
      </c>
      <c r="E38" s="13" t="s">
        <v>166</v>
      </c>
      <c r="F38" s="13" t="s">
        <v>316</v>
      </c>
      <c r="G38" s="13" t="s">
        <v>317</v>
      </c>
      <c r="H38" s="13" t="s">
        <v>269</v>
      </c>
      <c r="I38" s="13" t="s">
        <v>270</v>
      </c>
      <c r="J38" s="14" t="s">
        <v>231</v>
      </c>
      <c r="K38" s="10">
        <v>141300</v>
      </c>
      <c r="L38" s="9" t="s">
        <v>169</v>
      </c>
      <c r="M38" s="9" t="s">
        <v>171</v>
      </c>
      <c r="N38" s="15" t="s">
        <v>215</v>
      </c>
      <c r="O38" s="16" t="s">
        <v>168</v>
      </c>
      <c r="P38" s="10">
        <f>23500</f>
        <v>23500</v>
      </c>
      <c r="Q38" s="19">
        <f t="shared" si="2"/>
        <v>211900</v>
      </c>
      <c r="R38" s="19">
        <f t="shared" si="0"/>
        <v>211.9</v>
      </c>
    </row>
    <row r="39" spans="1:18" ht="47.25">
      <c r="A39" s="9">
        <v>25</v>
      </c>
      <c r="B39" s="9">
        <v>41</v>
      </c>
      <c r="C39" s="20" t="s">
        <v>64</v>
      </c>
      <c r="D39" s="13" t="s">
        <v>652</v>
      </c>
      <c r="E39" s="13" t="s">
        <v>165</v>
      </c>
      <c r="F39" s="13" t="s">
        <v>318</v>
      </c>
      <c r="G39" s="13" t="s">
        <v>319</v>
      </c>
      <c r="H39" s="13" t="s">
        <v>269</v>
      </c>
      <c r="I39" s="13" t="s">
        <v>270</v>
      </c>
      <c r="J39" s="14" t="s">
        <v>231</v>
      </c>
      <c r="K39" s="10">
        <v>1320000</v>
      </c>
      <c r="L39" s="9" t="s">
        <v>169</v>
      </c>
      <c r="M39" s="9" t="s">
        <v>170</v>
      </c>
      <c r="N39" s="15" t="s">
        <v>211</v>
      </c>
      <c r="O39" s="16" t="s">
        <v>161</v>
      </c>
      <c r="P39" s="10">
        <f>23500</f>
        <v>23500</v>
      </c>
      <c r="Q39" s="19">
        <f t="shared" si="2"/>
        <v>1715807.6923076923</v>
      </c>
      <c r="R39" s="19">
        <f t="shared" si="0"/>
        <v>1715.8076923076922</v>
      </c>
    </row>
    <row r="40" spans="1:18" ht="47.25">
      <c r="A40" s="9">
        <v>26</v>
      </c>
      <c r="B40" s="9">
        <v>42</v>
      </c>
      <c r="C40" s="20" t="s">
        <v>690</v>
      </c>
      <c r="D40" s="13" t="s">
        <v>651</v>
      </c>
      <c r="E40" s="13" t="s">
        <v>166</v>
      </c>
      <c r="F40" s="13" t="s">
        <v>691</v>
      </c>
      <c r="G40" s="13" t="s">
        <v>710</v>
      </c>
      <c r="H40" s="13" t="s">
        <v>269</v>
      </c>
      <c r="I40" s="13" t="s">
        <v>270</v>
      </c>
      <c r="J40" s="14" t="s">
        <v>231</v>
      </c>
      <c r="K40" s="10">
        <v>109000</v>
      </c>
      <c r="L40" s="9" t="s">
        <v>169</v>
      </c>
      <c r="M40" s="9" t="s">
        <v>170</v>
      </c>
      <c r="N40" s="15" t="s">
        <v>214</v>
      </c>
      <c r="O40" s="16" t="s">
        <v>168</v>
      </c>
      <c r="P40" s="10">
        <f>23500</f>
        <v>23500</v>
      </c>
      <c r="Q40" s="19">
        <f t="shared" si="2"/>
        <v>148787.3563218391</v>
      </c>
      <c r="R40" s="19">
        <f t="shared" si="0"/>
        <v>148.7873563218391</v>
      </c>
    </row>
    <row r="41" spans="1:18" ht="47.25">
      <c r="A41" s="9">
        <v>27</v>
      </c>
      <c r="B41" s="9">
        <v>44</v>
      </c>
      <c r="C41" s="20" t="s">
        <v>84</v>
      </c>
      <c r="D41" s="13" t="s">
        <v>650</v>
      </c>
      <c r="E41" s="13" t="s">
        <v>165</v>
      </c>
      <c r="F41" s="74" t="s">
        <v>320</v>
      </c>
      <c r="G41" s="74" t="s">
        <v>321</v>
      </c>
      <c r="H41" s="13" t="s">
        <v>269</v>
      </c>
      <c r="I41" s="13"/>
      <c r="J41" s="14"/>
      <c r="K41" s="10">
        <f>K42+K43</f>
        <v>276700</v>
      </c>
      <c r="L41" s="9" t="s">
        <v>169</v>
      </c>
      <c r="M41" s="9" t="s">
        <v>170</v>
      </c>
      <c r="N41" s="15" t="s">
        <v>211</v>
      </c>
      <c r="O41" s="16" t="s">
        <v>161</v>
      </c>
      <c r="P41" s="10">
        <f>23500</f>
        <v>23500</v>
      </c>
      <c r="Q41" s="19">
        <f t="shared" si="2"/>
        <v>378243.58974358975</v>
      </c>
      <c r="R41" s="19">
        <f t="shared" si="0"/>
        <v>378.2435897435897</v>
      </c>
    </row>
    <row r="42" spans="1:18" s="26" customFormat="1" ht="47.25">
      <c r="A42" s="11"/>
      <c r="B42" s="22"/>
      <c r="C42" s="28" t="s">
        <v>84</v>
      </c>
      <c r="D42" s="17" t="s">
        <v>650</v>
      </c>
      <c r="E42" s="17" t="s">
        <v>165</v>
      </c>
      <c r="F42" s="17" t="s">
        <v>320</v>
      </c>
      <c r="G42" s="17" t="s">
        <v>321</v>
      </c>
      <c r="H42" s="17"/>
      <c r="I42" s="13" t="s">
        <v>270</v>
      </c>
      <c r="J42" s="23" t="s">
        <v>231</v>
      </c>
      <c r="K42" s="12">
        <v>273000</v>
      </c>
      <c r="L42" s="22"/>
      <c r="M42" s="22"/>
      <c r="N42" s="18"/>
      <c r="O42" s="24"/>
      <c r="P42" s="71"/>
      <c r="Q42" s="53"/>
      <c r="R42" s="19">
        <f t="shared" si="0"/>
        <v>0</v>
      </c>
    </row>
    <row r="43" spans="1:18" s="26" customFormat="1" ht="15.75">
      <c r="A43" s="11"/>
      <c r="B43" s="22"/>
      <c r="C43" s="28" t="s">
        <v>151</v>
      </c>
      <c r="D43" s="17"/>
      <c r="E43" s="17"/>
      <c r="F43" s="17"/>
      <c r="G43" s="17"/>
      <c r="H43" s="17"/>
      <c r="I43" s="17"/>
      <c r="J43" s="23" t="s">
        <v>234</v>
      </c>
      <c r="K43" s="12">
        <v>3700</v>
      </c>
      <c r="L43" s="22"/>
      <c r="M43" s="22"/>
      <c r="N43" s="18"/>
      <c r="O43" s="24"/>
      <c r="P43" s="71"/>
      <c r="Q43" s="53"/>
      <c r="R43" s="19">
        <f t="shared" si="0"/>
        <v>0</v>
      </c>
    </row>
    <row r="44" spans="1:18" ht="47.25">
      <c r="A44" s="9">
        <v>28</v>
      </c>
      <c r="B44" s="9">
        <v>46</v>
      </c>
      <c r="C44" s="20" t="s">
        <v>157</v>
      </c>
      <c r="D44" s="13" t="s">
        <v>656</v>
      </c>
      <c r="E44" s="13" t="s">
        <v>166</v>
      </c>
      <c r="F44" s="13" t="s">
        <v>322</v>
      </c>
      <c r="G44" s="13" t="s">
        <v>323</v>
      </c>
      <c r="H44" s="13" t="s">
        <v>269</v>
      </c>
      <c r="I44" s="13" t="s">
        <v>270</v>
      </c>
      <c r="J44" s="14" t="s">
        <v>231</v>
      </c>
      <c r="K44" s="10">
        <v>171500</v>
      </c>
      <c r="L44" s="9" t="s">
        <v>169</v>
      </c>
      <c r="M44" s="9" t="s">
        <v>171</v>
      </c>
      <c r="N44" s="15" t="s">
        <v>212</v>
      </c>
      <c r="O44" s="16" t="s">
        <v>161</v>
      </c>
      <c r="P44" s="10">
        <f>23500</f>
        <v>23500</v>
      </c>
      <c r="Q44" s="19">
        <f>(K44*100)/(100-N44-O44)+P44</f>
        <v>230126.5060240964</v>
      </c>
      <c r="R44" s="19">
        <f t="shared" si="0"/>
        <v>230.1265060240964</v>
      </c>
    </row>
    <row r="45" spans="1:18" ht="47.25">
      <c r="A45" s="9">
        <v>29</v>
      </c>
      <c r="B45" s="9">
        <v>47</v>
      </c>
      <c r="C45" s="20" t="s">
        <v>96</v>
      </c>
      <c r="D45" s="13" t="s">
        <v>645</v>
      </c>
      <c r="E45" s="13" t="s">
        <v>165</v>
      </c>
      <c r="F45" s="13" t="s">
        <v>324</v>
      </c>
      <c r="G45" s="13" t="s">
        <v>325</v>
      </c>
      <c r="H45" s="13" t="s">
        <v>269</v>
      </c>
      <c r="I45" s="13" t="s">
        <v>270</v>
      </c>
      <c r="J45" s="14" t="s">
        <v>231</v>
      </c>
      <c r="K45" s="10">
        <v>1299000</v>
      </c>
      <c r="L45" s="9"/>
      <c r="M45" s="9"/>
      <c r="N45" s="15"/>
      <c r="O45" s="16"/>
      <c r="P45" s="10"/>
      <c r="Q45" s="19">
        <f>(K45*100)/(100-N45-O45)+P45</f>
        <v>1299000</v>
      </c>
      <c r="R45" s="19">
        <f t="shared" si="0"/>
        <v>1299</v>
      </c>
    </row>
    <row r="46" spans="1:18" ht="47.25">
      <c r="A46" s="9">
        <v>30</v>
      </c>
      <c r="B46" s="9">
        <v>48</v>
      </c>
      <c r="C46" s="20" t="s">
        <v>699</v>
      </c>
      <c r="D46" s="13" t="s">
        <v>645</v>
      </c>
      <c r="E46" s="13" t="s">
        <v>165</v>
      </c>
      <c r="F46" s="13" t="s">
        <v>700</v>
      </c>
      <c r="G46" s="13" t="s">
        <v>711</v>
      </c>
      <c r="H46" s="13" t="s">
        <v>269</v>
      </c>
      <c r="I46" s="13" t="s">
        <v>270</v>
      </c>
      <c r="J46" s="14" t="s">
        <v>231</v>
      </c>
      <c r="K46" s="10">
        <v>24900</v>
      </c>
      <c r="L46" s="9"/>
      <c r="M46" s="9"/>
      <c r="N46" s="15"/>
      <c r="O46" s="16"/>
      <c r="P46" s="10"/>
      <c r="Q46" s="19">
        <f>(K46*100)/(100-N46-O46)+P46</f>
        <v>24900</v>
      </c>
      <c r="R46" s="19">
        <f t="shared" si="0"/>
        <v>24.9</v>
      </c>
    </row>
    <row r="47" spans="1:18" ht="47.25">
      <c r="A47" s="9">
        <v>31</v>
      </c>
      <c r="B47" s="9">
        <v>49</v>
      </c>
      <c r="C47" s="20" t="s">
        <v>4</v>
      </c>
      <c r="D47" s="13" t="s">
        <v>657</v>
      </c>
      <c r="E47" s="13" t="s">
        <v>166</v>
      </c>
      <c r="F47" s="13" t="s">
        <v>326</v>
      </c>
      <c r="G47" s="13" t="s">
        <v>307</v>
      </c>
      <c r="H47" s="13" t="s">
        <v>269</v>
      </c>
      <c r="I47" s="13" t="s">
        <v>270</v>
      </c>
      <c r="J47" s="14" t="s">
        <v>231</v>
      </c>
      <c r="K47" s="10">
        <v>279600</v>
      </c>
      <c r="L47" s="9" t="s">
        <v>169</v>
      </c>
      <c r="M47" s="9" t="s">
        <v>171</v>
      </c>
      <c r="N47" s="15" t="s">
        <v>212</v>
      </c>
      <c r="O47" s="16" t="s">
        <v>168</v>
      </c>
      <c r="P47" s="10">
        <f>23500</f>
        <v>23500</v>
      </c>
      <c r="Q47" s="19">
        <f>(K47*100)/(100-N47-O47)+P47</f>
        <v>364475.60975609755</v>
      </c>
      <c r="R47" s="19">
        <f t="shared" si="0"/>
        <v>364.4756097560975</v>
      </c>
    </row>
    <row r="48" spans="1:18" ht="47.25">
      <c r="A48" s="9">
        <v>32</v>
      </c>
      <c r="B48" s="9">
        <v>50</v>
      </c>
      <c r="C48" s="20" t="s">
        <v>230</v>
      </c>
      <c r="D48" s="13" t="s">
        <v>647</v>
      </c>
      <c r="E48" s="13" t="s">
        <v>166</v>
      </c>
      <c r="F48" s="74" t="s">
        <v>327</v>
      </c>
      <c r="G48" s="74" t="s">
        <v>328</v>
      </c>
      <c r="H48" s="13" t="s">
        <v>269</v>
      </c>
      <c r="I48" s="13"/>
      <c r="J48" s="14"/>
      <c r="K48" s="10">
        <f>K49+K50</f>
        <v>252100</v>
      </c>
      <c r="L48" s="103" t="s">
        <v>169</v>
      </c>
      <c r="M48" s="103" t="s">
        <v>170</v>
      </c>
      <c r="N48" s="16" t="s">
        <v>226</v>
      </c>
      <c r="O48" s="16" t="s">
        <v>161</v>
      </c>
      <c r="P48" s="10">
        <f>23500</f>
        <v>23500</v>
      </c>
      <c r="Q48" s="19">
        <f>(K48*100)/(100-N48-O48)+P48</f>
        <v>378570.42253521126</v>
      </c>
      <c r="R48" s="19">
        <f>Q48/1000</f>
        <v>378.57042253521126</v>
      </c>
    </row>
    <row r="49" spans="1:18" s="26" customFormat="1" ht="47.25">
      <c r="A49" s="11"/>
      <c r="B49" s="22"/>
      <c r="C49" s="28" t="s">
        <v>230</v>
      </c>
      <c r="D49" s="17" t="s">
        <v>647</v>
      </c>
      <c r="E49" s="17" t="s">
        <v>166</v>
      </c>
      <c r="F49" s="17" t="s">
        <v>327</v>
      </c>
      <c r="G49" s="17" t="s">
        <v>328</v>
      </c>
      <c r="H49" s="17"/>
      <c r="I49" s="13" t="s">
        <v>270</v>
      </c>
      <c r="J49" s="63" t="s">
        <v>231</v>
      </c>
      <c r="K49" s="12">
        <v>248400</v>
      </c>
      <c r="L49" s="104"/>
      <c r="M49" s="104"/>
      <c r="N49" s="24"/>
      <c r="O49" s="24"/>
      <c r="P49" s="71"/>
      <c r="Q49" s="19"/>
      <c r="R49" s="25"/>
    </row>
    <row r="50" spans="1:18" s="26" customFormat="1" ht="15.75">
      <c r="A50" s="11"/>
      <c r="B50" s="22"/>
      <c r="C50" s="28" t="s">
        <v>151</v>
      </c>
      <c r="D50" s="17"/>
      <c r="E50" s="17"/>
      <c r="F50" s="17"/>
      <c r="G50" s="17"/>
      <c r="H50" s="17"/>
      <c r="I50" s="17"/>
      <c r="J50" s="63" t="s">
        <v>243</v>
      </c>
      <c r="K50" s="12">
        <v>3700</v>
      </c>
      <c r="L50" s="104"/>
      <c r="M50" s="104"/>
      <c r="N50" s="24"/>
      <c r="O50" s="24"/>
      <c r="P50" s="71"/>
      <c r="Q50" s="19"/>
      <c r="R50" s="25"/>
    </row>
    <row r="51" spans="1:18" ht="47.25">
      <c r="A51" s="9">
        <v>33</v>
      </c>
      <c r="B51" s="9">
        <v>53</v>
      </c>
      <c r="C51" s="20" t="s">
        <v>106</v>
      </c>
      <c r="D51" s="13" t="s">
        <v>645</v>
      </c>
      <c r="E51" s="13" t="s">
        <v>165</v>
      </c>
      <c r="F51" s="13" t="s">
        <v>329</v>
      </c>
      <c r="G51" s="13" t="s">
        <v>330</v>
      </c>
      <c r="H51" s="13" t="s">
        <v>269</v>
      </c>
      <c r="I51" s="13" t="s">
        <v>270</v>
      </c>
      <c r="J51" s="14" t="s">
        <v>231</v>
      </c>
      <c r="K51" s="10">
        <v>1150000</v>
      </c>
      <c r="L51" s="9" t="s">
        <v>169</v>
      </c>
      <c r="M51" s="9" t="s">
        <v>171</v>
      </c>
      <c r="N51" s="15" t="s">
        <v>212</v>
      </c>
      <c r="O51" s="16" t="s">
        <v>161</v>
      </c>
      <c r="P51" s="10">
        <f>23500</f>
        <v>23500</v>
      </c>
      <c r="Q51" s="19">
        <f>(K51*100)/(100-N51-O51)+P51</f>
        <v>1409042.1686746988</v>
      </c>
      <c r="R51" s="19">
        <f t="shared" si="0"/>
        <v>1409.0421686746988</v>
      </c>
    </row>
    <row r="52" spans="1:18" ht="47.25">
      <c r="A52" s="9">
        <v>34</v>
      </c>
      <c r="B52" s="9">
        <v>54</v>
      </c>
      <c r="C52" s="20" t="s">
        <v>119</v>
      </c>
      <c r="D52" s="13" t="s">
        <v>652</v>
      </c>
      <c r="E52" s="13" t="s">
        <v>166</v>
      </c>
      <c r="F52" s="13" t="s">
        <v>331</v>
      </c>
      <c r="G52" s="13" t="s">
        <v>332</v>
      </c>
      <c r="H52" s="13" t="s">
        <v>269</v>
      </c>
      <c r="I52" s="13" t="s">
        <v>270</v>
      </c>
      <c r="J52" s="14" t="s">
        <v>231</v>
      </c>
      <c r="K52" s="10">
        <v>252500</v>
      </c>
      <c r="L52" s="9" t="s">
        <v>169</v>
      </c>
      <c r="M52" s="9" t="s">
        <v>171</v>
      </c>
      <c r="N52" s="15" t="s">
        <v>212</v>
      </c>
      <c r="O52" s="16" t="s">
        <v>161</v>
      </c>
      <c r="P52" s="10">
        <f>23500</f>
        <v>23500</v>
      </c>
      <c r="Q52" s="19">
        <f>(K52*100)/(100-N52-O52)+P52</f>
        <v>327716.8674698795</v>
      </c>
      <c r="R52" s="19">
        <f t="shared" si="0"/>
        <v>327.7168674698795</v>
      </c>
    </row>
    <row r="53" spans="1:18" ht="47.25">
      <c r="A53" s="9">
        <v>35</v>
      </c>
      <c r="B53" s="9">
        <v>56</v>
      </c>
      <c r="C53" s="20" t="s">
        <v>137</v>
      </c>
      <c r="D53" s="13" t="s">
        <v>645</v>
      </c>
      <c r="E53" s="13" t="s">
        <v>165</v>
      </c>
      <c r="F53" s="13" t="s">
        <v>333</v>
      </c>
      <c r="G53" s="13" t="s">
        <v>334</v>
      </c>
      <c r="H53" s="13" t="s">
        <v>269</v>
      </c>
      <c r="I53" s="13" t="s">
        <v>270</v>
      </c>
      <c r="J53" s="14" t="s">
        <v>231</v>
      </c>
      <c r="K53" s="10">
        <v>296000</v>
      </c>
      <c r="L53" s="9" t="s">
        <v>169</v>
      </c>
      <c r="M53" s="9" t="s">
        <v>171</v>
      </c>
      <c r="N53" s="15" t="s">
        <v>211</v>
      </c>
      <c r="O53" s="16" t="s">
        <v>161</v>
      </c>
      <c r="P53" s="10">
        <f>23500</f>
        <v>23500</v>
      </c>
      <c r="Q53" s="19">
        <f>(K53*100)/(100-N53-O53)+P53</f>
        <v>402987.1794871795</v>
      </c>
      <c r="R53" s="19">
        <f t="shared" si="0"/>
        <v>402.9871794871795</v>
      </c>
    </row>
    <row r="54" spans="1:18" s="6" customFormat="1" ht="15.75">
      <c r="A54" s="64"/>
      <c r="B54" s="65"/>
      <c r="C54" s="83" t="s">
        <v>175</v>
      </c>
      <c r="D54" s="66"/>
      <c r="E54" s="66"/>
      <c r="F54" s="66"/>
      <c r="G54" s="66"/>
      <c r="H54" s="66"/>
      <c r="I54" s="66"/>
      <c r="J54" s="67"/>
      <c r="K54" s="68"/>
      <c r="L54" s="27"/>
      <c r="M54" s="27"/>
      <c r="N54" s="69"/>
      <c r="O54" s="70"/>
      <c r="P54" s="71"/>
      <c r="Q54" s="19"/>
      <c r="R54" s="19"/>
    </row>
    <row r="55" spans="1:18" ht="47.25">
      <c r="A55" s="9">
        <v>36</v>
      </c>
      <c r="B55" s="9">
        <v>58</v>
      </c>
      <c r="C55" s="20" t="s">
        <v>23</v>
      </c>
      <c r="D55" s="13" t="s">
        <v>652</v>
      </c>
      <c r="E55" s="13" t="s">
        <v>166</v>
      </c>
      <c r="F55" s="13" t="s">
        <v>335</v>
      </c>
      <c r="G55" s="13" t="s">
        <v>295</v>
      </c>
      <c r="H55" s="13" t="s">
        <v>269</v>
      </c>
      <c r="I55" s="13" t="s">
        <v>270</v>
      </c>
      <c r="J55" s="14" t="s">
        <v>231</v>
      </c>
      <c r="K55" s="10">
        <v>167300</v>
      </c>
      <c r="L55" s="9" t="s">
        <v>169</v>
      </c>
      <c r="M55" s="9" t="s">
        <v>170</v>
      </c>
      <c r="N55" s="15" t="s">
        <v>215</v>
      </c>
      <c r="O55" s="16" t="s">
        <v>161</v>
      </c>
      <c r="P55" s="10">
        <f>23500</f>
        <v>23500</v>
      </c>
      <c r="Q55" s="19">
        <f>(K55*100)/(100-N55-O55)+P55</f>
        <v>243631.57894736843</v>
      </c>
      <c r="R55" s="19">
        <f t="shared" si="0"/>
        <v>243.63157894736844</v>
      </c>
    </row>
    <row r="56" spans="1:18" ht="47.25">
      <c r="A56" s="9">
        <v>38</v>
      </c>
      <c r="B56" s="9">
        <v>60</v>
      </c>
      <c r="C56" s="20" t="s">
        <v>33</v>
      </c>
      <c r="D56" s="13" t="s">
        <v>650</v>
      </c>
      <c r="E56" s="13" t="s">
        <v>166</v>
      </c>
      <c r="F56" s="13" t="s">
        <v>336</v>
      </c>
      <c r="G56" s="13" t="s">
        <v>337</v>
      </c>
      <c r="H56" s="13" t="s">
        <v>269</v>
      </c>
      <c r="I56" s="13" t="s">
        <v>270</v>
      </c>
      <c r="J56" s="14" t="s">
        <v>231</v>
      </c>
      <c r="K56" s="10">
        <v>233000</v>
      </c>
      <c r="L56" s="9" t="s">
        <v>169</v>
      </c>
      <c r="M56" s="9" t="s">
        <v>171</v>
      </c>
      <c r="N56" s="15" t="s">
        <v>214</v>
      </c>
      <c r="O56" s="16" t="s">
        <v>161</v>
      </c>
      <c r="P56" s="10">
        <f>23500</f>
        <v>23500</v>
      </c>
      <c r="Q56" s="19">
        <f>(K56*100)/(100-N56-O56)+P56</f>
        <v>288272.7272727273</v>
      </c>
      <c r="R56" s="19">
        <f>Q56/1000</f>
        <v>288.2727272727273</v>
      </c>
    </row>
    <row r="57" spans="1:18" ht="47.25">
      <c r="A57" s="9">
        <v>39</v>
      </c>
      <c r="B57" s="9">
        <v>61</v>
      </c>
      <c r="C57" s="20" t="s">
        <v>41</v>
      </c>
      <c r="D57" s="13" t="s">
        <v>652</v>
      </c>
      <c r="E57" s="13" t="s">
        <v>166</v>
      </c>
      <c r="F57" s="13" t="s">
        <v>338</v>
      </c>
      <c r="G57" s="13" t="s">
        <v>339</v>
      </c>
      <c r="H57" s="13" t="s">
        <v>269</v>
      </c>
      <c r="I57" s="13" t="s">
        <v>270</v>
      </c>
      <c r="J57" s="14" t="s">
        <v>231</v>
      </c>
      <c r="K57" s="10">
        <v>699500</v>
      </c>
      <c r="L57" s="9" t="s">
        <v>169</v>
      </c>
      <c r="M57" s="9" t="s">
        <v>171</v>
      </c>
      <c r="N57" s="15" t="s">
        <v>212</v>
      </c>
      <c r="O57" s="16" t="s">
        <v>161</v>
      </c>
      <c r="P57" s="10">
        <f>23500</f>
        <v>23500</v>
      </c>
      <c r="Q57" s="19">
        <f>(K57*100)/(100-N57-O57)+P57</f>
        <v>866271.0843373494</v>
      </c>
      <c r="R57" s="19">
        <f>Q57/1000</f>
        <v>866.2710843373494</v>
      </c>
    </row>
    <row r="58" spans="1:18" ht="47.25">
      <c r="A58" s="9">
        <v>40</v>
      </c>
      <c r="B58" s="9">
        <v>62</v>
      </c>
      <c r="C58" s="20" t="s">
        <v>39</v>
      </c>
      <c r="D58" s="13" t="s">
        <v>658</v>
      </c>
      <c r="E58" s="13" t="s">
        <v>165</v>
      </c>
      <c r="F58" s="13" t="s">
        <v>340</v>
      </c>
      <c r="G58" s="13" t="s">
        <v>341</v>
      </c>
      <c r="H58" s="13" t="s">
        <v>269</v>
      </c>
      <c r="I58" s="13" t="s">
        <v>270</v>
      </c>
      <c r="J58" s="14" t="s">
        <v>231</v>
      </c>
      <c r="K58" s="10">
        <v>1028000</v>
      </c>
      <c r="L58" s="9" t="s">
        <v>169</v>
      </c>
      <c r="M58" s="9" t="s">
        <v>171</v>
      </c>
      <c r="N58" s="15" t="s">
        <v>214</v>
      </c>
      <c r="O58" s="16" t="s">
        <v>168</v>
      </c>
      <c r="P58" s="10">
        <f>23500</f>
        <v>23500</v>
      </c>
      <c r="Q58" s="19">
        <f>(K58*100)/(100-N58-O58)+P58</f>
        <v>1205109.1954022988</v>
      </c>
      <c r="R58" s="19">
        <f>Q58/1000</f>
        <v>1205.1091954022988</v>
      </c>
    </row>
    <row r="59" spans="1:18" ht="47.25">
      <c r="A59" s="9">
        <v>41</v>
      </c>
      <c r="B59" s="9">
        <v>63</v>
      </c>
      <c r="C59" s="20" t="s">
        <v>86</v>
      </c>
      <c r="D59" s="13" t="s">
        <v>650</v>
      </c>
      <c r="E59" s="13" t="s">
        <v>167</v>
      </c>
      <c r="F59" s="13" t="s">
        <v>342</v>
      </c>
      <c r="G59" s="13" t="s">
        <v>343</v>
      </c>
      <c r="H59" s="13" t="s">
        <v>269</v>
      </c>
      <c r="I59" s="13"/>
      <c r="J59" s="14"/>
      <c r="K59" s="10">
        <f>K60+K61</f>
        <v>291600</v>
      </c>
      <c r="L59" s="9" t="s">
        <v>169</v>
      </c>
      <c r="M59" s="9" t="s">
        <v>170</v>
      </c>
      <c r="N59" s="15" t="s">
        <v>212</v>
      </c>
      <c r="O59" s="16" t="s">
        <v>161</v>
      </c>
      <c r="P59" s="10">
        <f>23500</f>
        <v>23500</v>
      </c>
      <c r="Q59" s="19">
        <f>(K59*100)/(100-N59-O59)+P59</f>
        <v>374825.3012048193</v>
      </c>
      <c r="R59" s="19">
        <f t="shared" si="0"/>
        <v>374.8253012048193</v>
      </c>
    </row>
    <row r="60" spans="1:18" s="26" customFormat="1" ht="31.5">
      <c r="A60" s="11"/>
      <c r="B60" s="22"/>
      <c r="C60" s="28" t="s">
        <v>86</v>
      </c>
      <c r="D60" s="17" t="s">
        <v>650</v>
      </c>
      <c r="E60" s="17" t="s">
        <v>167</v>
      </c>
      <c r="F60" s="13" t="s">
        <v>342</v>
      </c>
      <c r="G60" s="13" t="s">
        <v>343</v>
      </c>
      <c r="H60" s="17"/>
      <c r="I60" s="13" t="s">
        <v>270</v>
      </c>
      <c r="J60" s="23" t="s">
        <v>231</v>
      </c>
      <c r="K60" s="12">
        <v>276000</v>
      </c>
      <c r="L60" s="22"/>
      <c r="M60" s="22"/>
      <c r="N60" s="18"/>
      <c r="O60" s="24"/>
      <c r="P60" s="71"/>
      <c r="Q60" s="53"/>
      <c r="R60" s="19">
        <f t="shared" si="0"/>
        <v>0</v>
      </c>
    </row>
    <row r="61" spans="1:18" s="26" customFormat="1" ht="31.5">
      <c r="A61" s="11"/>
      <c r="B61" s="22"/>
      <c r="C61" s="28" t="s">
        <v>22</v>
      </c>
      <c r="D61" s="17"/>
      <c r="E61" s="17"/>
      <c r="F61" s="17"/>
      <c r="G61" s="17"/>
      <c r="H61" s="17"/>
      <c r="I61" s="17"/>
      <c r="J61" s="23" t="s">
        <v>235</v>
      </c>
      <c r="K61" s="12">
        <v>15600</v>
      </c>
      <c r="L61" s="22"/>
      <c r="M61" s="22"/>
      <c r="N61" s="18"/>
      <c r="O61" s="24"/>
      <c r="P61" s="71"/>
      <c r="Q61" s="53"/>
      <c r="R61" s="19">
        <f t="shared" si="0"/>
        <v>0</v>
      </c>
    </row>
    <row r="62" spans="1:18" ht="47.25">
      <c r="A62" s="9">
        <v>42</v>
      </c>
      <c r="B62" s="9">
        <v>64</v>
      </c>
      <c r="C62" s="20" t="s">
        <v>115</v>
      </c>
      <c r="D62" s="13" t="s">
        <v>650</v>
      </c>
      <c r="E62" s="13" t="s">
        <v>166</v>
      </c>
      <c r="F62" s="13" t="s">
        <v>344</v>
      </c>
      <c r="G62" s="13" t="s">
        <v>345</v>
      </c>
      <c r="H62" s="13" t="s">
        <v>269</v>
      </c>
      <c r="I62" s="13" t="s">
        <v>270</v>
      </c>
      <c r="J62" s="14" t="s">
        <v>231</v>
      </c>
      <c r="K62" s="10">
        <v>362400</v>
      </c>
      <c r="L62" s="9" t="s">
        <v>169</v>
      </c>
      <c r="M62" s="9" t="s">
        <v>170</v>
      </c>
      <c r="N62" s="15" t="s">
        <v>211</v>
      </c>
      <c r="O62" s="16" t="s">
        <v>161</v>
      </c>
      <c r="P62" s="10">
        <f>23500</f>
        <v>23500</v>
      </c>
      <c r="Q62" s="19">
        <f>(K62*100)/(100-N62-O62)+P62</f>
        <v>488115.3846153846</v>
      </c>
      <c r="R62" s="19">
        <f t="shared" si="0"/>
        <v>488.11538461538464</v>
      </c>
    </row>
    <row r="63" spans="1:18" ht="47.25">
      <c r="A63" s="9">
        <v>43</v>
      </c>
      <c r="B63" s="9">
        <v>65</v>
      </c>
      <c r="C63" s="20" t="s">
        <v>126</v>
      </c>
      <c r="D63" s="13" t="s">
        <v>650</v>
      </c>
      <c r="E63" s="13" t="s">
        <v>167</v>
      </c>
      <c r="F63" s="13" t="s">
        <v>346</v>
      </c>
      <c r="G63" s="13" t="s">
        <v>347</v>
      </c>
      <c r="H63" s="13" t="s">
        <v>269</v>
      </c>
      <c r="I63" s="13" t="s">
        <v>270</v>
      </c>
      <c r="J63" s="14" t="s">
        <v>231</v>
      </c>
      <c r="K63" s="10">
        <v>300000</v>
      </c>
      <c r="L63" s="9" t="s">
        <v>169</v>
      </c>
      <c r="M63" s="9" t="s">
        <v>170</v>
      </c>
      <c r="N63" s="15" t="s">
        <v>212</v>
      </c>
      <c r="O63" s="16" t="s">
        <v>161</v>
      </c>
      <c r="P63" s="10">
        <f>23500</f>
        <v>23500</v>
      </c>
      <c r="Q63" s="19">
        <f>(K63*100)/(100-N63-O63)+P63</f>
        <v>384945.7831325301</v>
      </c>
      <c r="R63" s="19">
        <f t="shared" si="0"/>
        <v>384.9457831325301</v>
      </c>
    </row>
    <row r="64" spans="1:18" ht="15.75">
      <c r="A64" s="9"/>
      <c r="B64" s="27"/>
      <c r="C64" s="83" t="s">
        <v>176</v>
      </c>
      <c r="D64" s="66"/>
      <c r="E64" s="13"/>
      <c r="F64" s="13"/>
      <c r="G64" s="13"/>
      <c r="H64" s="13"/>
      <c r="I64" s="13"/>
      <c r="J64" s="14"/>
      <c r="K64" s="71"/>
      <c r="L64" s="27"/>
      <c r="M64" s="27"/>
      <c r="N64" s="54"/>
      <c r="O64" s="55"/>
      <c r="P64" s="71"/>
      <c r="Q64" s="19"/>
      <c r="R64" s="19"/>
    </row>
    <row r="65" spans="1:18" ht="63">
      <c r="A65" s="9">
        <v>45</v>
      </c>
      <c r="B65" s="9">
        <v>67</v>
      </c>
      <c r="C65" s="20" t="s">
        <v>403</v>
      </c>
      <c r="D65" s="13" t="s">
        <v>645</v>
      </c>
      <c r="E65" s="13" t="s">
        <v>167</v>
      </c>
      <c r="F65" s="74" t="s">
        <v>348</v>
      </c>
      <c r="G65" s="74" t="s">
        <v>349</v>
      </c>
      <c r="H65" s="13" t="s">
        <v>269</v>
      </c>
      <c r="I65" s="13"/>
      <c r="J65" s="14"/>
      <c r="K65" s="10">
        <f>K66+K67</f>
        <v>348000</v>
      </c>
      <c r="L65" s="9" t="s">
        <v>169</v>
      </c>
      <c r="M65" s="9" t="s">
        <v>170</v>
      </c>
      <c r="N65" s="15" t="s">
        <v>215</v>
      </c>
      <c r="O65" s="16" t="s">
        <v>161</v>
      </c>
      <c r="P65" s="10">
        <f>23500</f>
        <v>23500</v>
      </c>
      <c r="Q65" s="19">
        <f>(K65*100)/(100-N65-O65)+P65</f>
        <v>481394.7368421053</v>
      </c>
      <c r="R65" s="19">
        <f t="shared" si="0"/>
        <v>481.39473684210526</v>
      </c>
    </row>
    <row r="66" spans="1:18" s="26" customFormat="1" ht="63">
      <c r="A66" s="11"/>
      <c r="B66" s="22"/>
      <c r="C66" s="28" t="s">
        <v>181</v>
      </c>
      <c r="D66" s="17" t="s">
        <v>645</v>
      </c>
      <c r="E66" s="17" t="s">
        <v>167</v>
      </c>
      <c r="F66" s="17" t="s">
        <v>348</v>
      </c>
      <c r="G66" s="17" t="s">
        <v>349</v>
      </c>
      <c r="H66" s="17"/>
      <c r="I66" s="13" t="s">
        <v>270</v>
      </c>
      <c r="J66" s="23" t="s">
        <v>231</v>
      </c>
      <c r="K66" s="12">
        <v>316000</v>
      </c>
      <c r="L66" s="22"/>
      <c r="M66" s="22"/>
      <c r="N66" s="18"/>
      <c r="O66" s="24"/>
      <c r="P66" s="71"/>
      <c r="Q66" s="25"/>
      <c r="R66" s="19">
        <f t="shared" si="0"/>
        <v>0</v>
      </c>
    </row>
    <row r="67" spans="1:18" s="26" customFormat="1" ht="15.75">
      <c r="A67" s="11"/>
      <c r="B67" s="22"/>
      <c r="C67" s="28" t="s">
        <v>193</v>
      </c>
      <c r="D67" s="17"/>
      <c r="E67" s="17"/>
      <c r="F67" s="17"/>
      <c r="G67" s="17"/>
      <c r="H67" s="17"/>
      <c r="I67" s="17"/>
      <c r="J67" s="23" t="s">
        <v>236</v>
      </c>
      <c r="K67" s="12">
        <v>32000</v>
      </c>
      <c r="L67" s="22"/>
      <c r="M67" s="22"/>
      <c r="N67" s="18"/>
      <c r="O67" s="24"/>
      <c r="P67" s="71"/>
      <c r="Q67" s="25"/>
      <c r="R67" s="19">
        <f t="shared" si="0"/>
        <v>0</v>
      </c>
    </row>
    <row r="68" spans="1:18" ht="47.25">
      <c r="A68" s="9">
        <v>46</v>
      </c>
      <c r="B68" s="9">
        <v>68</v>
      </c>
      <c r="C68" s="20" t="s">
        <v>99</v>
      </c>
      <c r="D68" s="13" t="s">
        <v>659</v>
      </c>
      <c r="E68" s="13" t="s">
        <v>166</v>
      </c>
      <c r="F68" s="13" t="s">
        <v>350</v>
      </c>
      <c r="G68" s="13" t="s">
        <v>351</v>
      </c>
      <c r="H68" s="13" t="s">
        <v>269</v>
      </c>
      <c r="I68" s="13" t="s">
        <v>270</v>
      </c>
      <c r="J68" s="14" t="s">
        <v>231</v>
      </c>
      <c r="K68" s="10">
        <v>237000</v>
      </c>
      <c r="L68" s="9" t="s">
        <v>169</v>
      </c>
      <c r="M68" s="9" t="s">
        <v>171</v>
      </c>
      <c r="N68" s="15" t="s">
        <v>212</v>
      </c>
      <c r="O68" s="16" t="s">
        <v>161</v>
      </c>
      <c r="P68" s="10">
        <f>23500</f>
        <v>23500</v>
      </c>
      <c r="Q68" s="19">
        <f>(K68*100)/(100-N68-O68)+P68</f>
        <v>309042.1686746988</v>
      </c>
      <c r="R68" s="19">
        <f t="shared" si="0"/>
        <v>309.0421686746988</v>
      </c>
    </row>
    <row r="69" spans="1:18" ht="15.75">
      <c r="A69" s="9"/>
      <c r="B69" s="27"/>
      <c r="C69" s="83" t="s">
        <v>636</v>
      </c>
      <c r="D69" s="66"/>
      <c r="E69" s="13"/>
      <c r="F69" s="13"/>
      <c r="G69" s="13"/>
      <c r="H69" s="13"/>
      <c r="I69" s="13"/>
      <c r="J69" s="14"/>
      <c r="K69" s="71"/>
      <c r="L69" s="27"/>
      <c r="M69" s="27"/>
      <c r="N69" s="54"/>
      <c r="O69" s="55"/>
      <c r="P69" s="71"/>
      <c r="Q69" s="19"/>
      <c r="R69" s="19"/>
    </row>
    <row r="70" spans="1:18" ht="47.25">
      <c r="A70" s="9">
        <v>47</v>
      </c>
      <c r="B70" s="9">
        <v>69</v>
      </c>
      <c r="C70" s="20" t="s">
        <v>6</v>
      </c>
      <c r="D70" s="13" t="s">
        <v>660</v>
      </c>
      <c r="E70" s="13" t="s">
        <v>166</v>
      </c>
      <c r="F70" s="13" t="s">
        <v>352</v>
      </c>
      <c r="G70" s="13" t="s">
        <v>353</v>
      </c>
      <c r="H70" s="13" t="s">
        <v>269</v>
      </c>
      <c r="I70" s="13" t="s">
        <v>270</v>
      </c>
      <c r="J70" s="14" t="s">
        <v>231</v>
      </c>
      <c r="K70" s="10">
        <v>165200</v>
      </c>
      <c r="L70" s="9" t="s">
        <v>169</v>
      </c>
      <c r="M70" s="9" t="s">
        <v>170</v>
      </c>
      <c r="N70" s="15" t="s">
        <v>218</v>
      </c>
      <c r="O70" s="16" t="s">
        <v>161</v>
      </c>
      <c r="P70" s="10">
        <f>23500</f>
        <v>23500</v>
      </c>
      <c r="Q70" s="19">
        <f>(K70*100)/(100-N70-O70)+P70</f>
        <v>230000</v>
      </c>
      <c r="R70" s="19">
        <f t="shared" si="0"/>
        <v>230</v>
      </c>
    </row>
    <row r="71" spans="1:18" ht="15.75">
      <c r="A71" s="9"/>
      <c r="B71" s="27"/>
      <c r="C71" s="83" t="s">
        <v>177</v>
      </c>
      <c r="D71" s="66"/>
      <c r="E71" s="13"/>
      <c r="F71" s="13"/>
      <c r="G71" s="13"/>
      <c r="H71" s="13"/>
      <c r="I71" s="13"/>
      <c r="J71" s="14"/>
      <c r="K71" s="71"/>
      <c r="L71" s="27"/>
      <c r="M71" s="27"/>
      <c r="N71" s="54"/>
      <c r="O71" s="55"/>
      <c r="P71" s="71"/>
      <c r="Q71" s="19"/>
      <c r="R71" s="19"/>
    </row>
    <row r="72" spans="1:18" ht="47.25">
      <c r="A72" s="9">
        <v>50</v>
      </c>
      <c r="B72" s="9">
        <v>74</v>
      </c>
      <c r="C72" s="20" t="s">
        <v>272</v>
      </c>
      <c r="D72" s="13" t="s">
        <v>647</v>
      </c>
      <c r="E72" s="13" t="s">
        <v>167</v>
      </c>
      <c r="F72" s="13" t="s">
        <v>687</v>
      </c>
      <c r="G72" s="13" t="s">
        <v>706</v>
      </c>
      <c r="H72" s="13" t="s">
        <v>269</v>
      </c>
      <c r="I72" s="13" t="s">
        <v>270</v>
      </c>
      <c r="J72" s="14" t="s">
        <v>231</v>
      </c>
      <c r="K72" s="10">
        <v>206800</v>
      </c>
      <c r="L72" s="9" t="s">
        <v>169</v>
      </c>
      <c r="M72" s="9" t="s">
        <v>171</v>
      </c>
      <c r="N72" s="16" t="s">
        <v>213</v>
      </c>
      <c r="O72" s="16" t="s">
        <v>168</v>
      </c>
      <c r="P72" s="10">
        <f>23500</f>
        <v>23500</v>
      </c>
      <c r="Q72" s="19">
        <f>(K72*100)/(100-N72-O72)+P72</f>
        <v>266794.1176470588</v>
      </c>
      <c r="R72" s="19">
        <f t="shared" si="0"/>
        <v>266.7941176470588</v>
      </c>
    </row>
    <row r="73" spans="1:18" ht="47.25">
      <c r="A73" s="9">
        <v>52</v>
      </c>
      <c r="B73" s="9">
        <v>78</v>
      </c>
      <c r="C73" s="20" t="s">
        <v>18</v>
      </c>
      <c r="D73" s="13" t="s">
        <v>647</v>
      </c>
      <c r="E73" s="13" t="s">
        <v>166</v>
      </c>
      <c r="F73" s="13" t="s">
        <v>354</v>
      </c>
      <c r="G73" s="13" t="s">
        <v>355</v>
      </c>
      <c r="H73" s="13" t="s">
        <v>269</v>
      </c>
      <c r="I73" s="13" t="s">
        <v>270</v>
      </c>
      <c r="J73" s="14" t="s">
        <v>231</v>
      </c>
      <c r="K73" s="10">
        <v>209900</v>
      </c>
      <c r="L73" s="9" t="s">
        <v>169</v>
      </c>
      <c r="M73" s="9" t="s">
        <v>171</v>
      </c>
      <c r="N73" s="15" t="s">
        <v>212</v>
      </c>
      <c r="O73" s="16" t="s">
        <v>168</v>
      </c>
      <c r="P73" s="10">
        <f>23500</f>
        <v>23500</v>
      </c>
      <c r="Q73" s="19">
        <f aca="true" t="shared" si="3" ref="Q73:Q78">(K73*100)/(100-N73-O73)+P73</f>
        <v>279475.60975609755</v>
      </c>
      <c r="R73" s="19">
        <f aca="true" t="shared" si="4" ref="R73:R81">Q73/1000</f>
        <v>279.4756097560975</v>
      </c>
    </row>
    <row r="74" spans="1:18" ht="47.25">
      <c r="A74" s="9">
        <v>54</v>
      </c>
      <c r="B74" s="9">
        <v>84</v>
      </c>
      <c r="C74" s="20" t="s">
        <v>273</v>
      </c>
      <c r="D74" s="13" t="s">
        <v>647</v>
      </c>
      <c r="E74" s="13" t="s">
        <v>166</v>
      </c>
      <c r="F74" s="13" t="s">
        <v>356</v>
      </c>
      <c r="G74" s="13" t="s">
        <v>357</v>
      </c>
      <c r="H74" s="13" t="s">
        <v>269</v>
      </c>
      <c r="I74" s="13" t="s">
        <v>270</v>
      </c>
      <c r="J74" s="14" t="s">
        <v>231</v>
      </c>
      <c r="K74" s="10">
        <v>213800</v>
      </c>
      <c r="L74" s="9" t="s">
        <v>169</v>
      </c>
      <c r="M74" s="9" t="s">
        <v>171</v>
      </c>
      <c r="N74" s="15" t="s">
        <v>213</v>
      </c>
      <c r="O74" s="16" t="s">
        <v>168</v>
      </c>
      <c r="P74" s="10">
        <f>23500</f>
        <v>23500</v>
      </c>
      <c r="Q74" s="19">
        <f t="shared" si="3"/>
        <v>275029.4117647059</v>
      </c>
      <c r="R74" s="19">
        <f t="shared" si="4"/>
        <v>275.0294117647059</v>
      </c>
    </row>
    <row r="75" spans="1:18" ht="47.25">
      <c r="A75" s="9">
        <v>55</v>
      </c>
      <c r="B75" s="9">
        <v>91</v>
      </c>
      <c r="C75" s="20" t="s">
        <v>66</v>
      </c>
      <c r="D75" s="13" t="s">
        <v>658</v>
      </c>
      <c r="E75" s="13" t="s">
        <v>167</v>
      </c>
      <c r="F75" s="13" t="s">
        <v>358</v>
      </c>
      <c r="G75" s="13" t="s">
        <v>359</v>
      </c>
      <c r="H75" s="13" t="s">
        <v>269</v>
      </c>
      <c r="I75" s="13" t="s">
        <v>270</v>
      </c>
      <c r="J75" s="14" t="s">
        <v>231</v>
      </c>
      <c r="K75" s="10">
        <v>399000</v>
      </c>
      <c r="L75" s="9" t="s">
        <v>169</v>
      </c>
      <c r="M75" s="9" t="s">
        <v>171</v>
      </c>
      <c r="N75" s="15" t="s">
        <v>212</v>
      </c>
      <c r="O75" s="16" t="s">
        <v>168</v>
      </c>
      <c r="P75" s="10">
        <f>23500</f>
        <v>23500</v>
      </c>
      <c r="Q75" s="19">
        <f t="shared" si="3"/>
        <v>510085.3658536585</v>
      </c>
      <c r="R75" s="19">
        <f t="shared" si="4"/>
        <v>510.0853658536585</v>
      </c>
    </row>
    <row r="76" spans="1:18" ht="47.25">
      <c r="A76" s="9">
        <v>56</v>
      </c>
      <c r="B76" s="9">
        <v>92</v>
      </c>
      <c r="C76" s="20" t="s">
        <v>69</v>
      </c>
      <c r="D76" s="13" t="s">
        <v>650</v>
      </c>
      <c r="E76" s="13" t="s">
        <v>165</v>
      </c>
      <c r="F76" s="13" t="s">
        <v>360</v>
      </c>
      <c r="G76" s="13" t="s">
        <v>361</v>
      </c>
      <c r="H76" s="13" t="s">
        <v>269</v>
      </c>
      <c r="I76" s="13" t="s">
        <v>270</v>
      </c>
      <c r="J76" s="14" t="s">
        <v>231</v>
      </c>
      <c r="K76" s="10">
        <v>389000</v>
      </c>
      <c r="L76" s="9" t="s">
        <v>169</v>
      </c>
      <c r="M76" s="9" t="s">
        <v>170</v>
      </c>
      <c r="N76" s="15" t="s">
        <v>216</v>
      </c>
      <c r="O76" s="16" t="s">
        <v>161</v>
      </c>
      <c r="P76" s="10">
        <f>23500</f>
        <v>23500</v>
      </c>
      <c r="Q76" s="19">
        <f t="shared" si="3"/>
        <v>556376.7123287672</v>
      </c>
      <c r="R76" s="19">
        <f t="shared" si="4"/>
        <v>556.3767123287672</v>
      </c>
    </row>
    <row r="77" spans="1:18" ht="47.25">
      <c r="A77" s="9">
        <v>59</v>
      </c>
      <c r="B77" s="9">
        <v>96</v>
      </c>
      <c r="C77" s="20" t="s">
        <v>102</v>
      </c>
      <c r="D77" s="13" t="s">
        <v>647</v>
      </c>
      <c r="E77" s="13" t="s">
        <v>166</v>
      </c>
      <c r="F77" s="13" t="s">
        <v>362</v>
      </c>
      <c r="G77" s="13" t="s">
        <v>363</v>
      </c>
      <c r="H77" s="13" t="s">
        <v>269</v>
      </c>
      <c r="I77" s="13" t="s">
        <v>270</v>
      </c>
      <c r="J77" s="14" t="s">
        <v>231</v>
      </c>
      <c r="K77" s="10">
        <v>117400</v>
      </c>
      <c r="L77" s="9" t="s">
        <v>169</v>
      </c>
      <c r="M77" s="9" t="s">
        <v>171</v>
      </c>
      <c r="N77" s="15" t="s">
        <v>212</v>
      </c>
      <c r="O77" s="16" t="s">
        <v>168</v>
      </c>
      <c r="P77" s="10">
        <f>23500</f>
        <v>23500</v>
      </c>
      <c r="Q77" s="19">
        <f t="shared" si="3"/>
        <v>166670.73170731709</v>
      </c>
      <c r="R77" s="19">
        <f t="shared" si="4"/>
        <v>166.6707317073171</v>
      </c>
    </row>
    <row r="78" spans="1:18" ht="47.25">
      <c r="A78" s="9">
        <v>60</v>
      </c>
      <c r="B78" s="9">
        <v>97</v>
      </c>
      <c r="C78" s="20" t="s">
        <v>120</v>
      </c>
      <c r="D78" s="13" t="s">
        <v>652</v>
      </c>
      <c r="E78" s="13" t="s">
        <v>166</v>
      </c>
      <c r="F78" s="13" t="s">
        <v>364</v>
      </c>
      <c r="G78" s="13" t="s">
        <v>365</v>
      </c>
      <c r="H78" s="13" t="s">
        <v>269</v>
      </c>
      <c r="I78" s="13" t="s">
        <v>270</v>
      </c>
      <c r="J78" s="14" t="s">
        <v>231</v>
      </c>
      <c r="K78" s="10">
        <v>222900</v>
      </c>
      <c r="L78" s="9" t="s">
        <v>169</v>
      </c>
      <c r="M78" s="9" t="s">
        <v>170</v>
      </c>
      <c r="N78" s="15" t="s">
        <v>212</v>
      </c>
      <c r="O78" s="16" t="s">
        <v>161</v>
      </c>
      <c r="P78" s="10">
        <f>23500</f>
        <v>23500</v>
      </c>
      <c r="Q78" s="19">
        <f t="shared" si="3"/>
        <v>292054.2168674699</v>
      </c>
      <c r="R78" s="19">
        <f t="shared" si="4"/>
        <v>292.0542168674699</v>
      </c>
    </row>
    <row r="79" spans="1:18" ht="47.25">
      <c r="A79" s="9">
        <v>61</v>
      </c>
      <c r="B79" s="9">
        <v>98</v>
      </c>
      <c r="C79" s="20" t="s">
        <v>134</v>
      </c>
      <c r="D79" s="13" t="s">
        <v>647</v>
      </c>
      <c r="E79" s="13" t="s">
        <v>166</v>
      </c>
      <c r="F79" s="13" t="s">
        <v>366</v>
      </c>
      <c r="G79" s="13" t="s">
        <v>367</v>
      </c>
      <c r="H79" s="13" t="s">
        <v>269</v>
      </c>
      <c r="I79" s="13" t="s">
        <v>270</v>
      </c>
      <c r="J79" s="14" t="s">
        <v>231</v>
      </c>
      <c r="K79" s="10">
        <v>261900</v>
      </c>
      <c r="L79" s="9" t="s">
        <v>169</v>
      </c>
      <c r="M79" s="9" t="s">
        <v>171</v>
      </c>
      <c r="N79" s="15" t="s">
        <v>219</v>
      </c>
      <c r="O79" s="16" t="s">
        <v>168</v>
      </c>
      <c r="P79" s="10">
        <f>23500</f>
        <v>23500</v>
      </c>
      <c r="Q79" s="19">
        <f>(K79*100)/(100-N79-O79)+P79</f>
        <v>335285.71428571426</v>
      </c>
      <c r="R79" s="19">
        <f t="shared" si="4"/>
        <v>335.2857142857143</v>
      </c>
    </row>
    <row r="80" spans="1:18" ht="15.75">
      <c r="A80" s="9"/>
      <c r="B80" s="27"/>
      <c r="C80" s="83" t="s">
        <v>178</v>
      </c>
      <c r="D80" s="66"/>
      <c r="E80" s="13"/>
      <c r="F80" s="13"/>
      <c r="G80" s="13"/>
      <c r="H80" s="13"/>
      <c r="I80" s="13"/>
      <c r="J80" s="14"/>
      <c r="K80" s="71"/>
      <c r="L80" s="27"/>
      <c r="M80" s="27"/>
      <c r="N80" s="54"/>
      <c r="O80" s="55"/>
      <c r="P80" s="71"/>
      <c r="Q80" s="19"/>
      <c r="R80" s="19"/>
    </row>
    <row r="81" spans="1:18" ht="47.25">
      <c r="A81" s="9">
        <v>64</v>
      </c>
      <c r="B81" s="9">
        <v>102</v>
      </c>
      <c r="C81" s="20" t="s">
        <v>28</v>
      </c>
      <c r="D81" s="13" t="s">
        <v>650</v>
      </c>
      <c r="E81" s="13" t="s">
        <v>167</v>
      </c>
      <c r="F81" s="13" t="s">
        <v>368</v>
      </c>
      <c r="G81" s="13" t="s">
        <v>369</v>
      </c>
      <c r="H81" s="13" t="s">
        <v>269</v>
      </c>
      <c r="I81" s="13" t="s">
        <v>270</v>
      </c>
      <c r="J81" s="14" t="s">
        <v>231</v>
      </c>
      <c r="K81" s="10">
        <v>359600</v>
      </c>
      <c r="L81" s="9" t="s">
        <v>169</v>
      </c>
      <c r="M81" s="9" t="s">
        <v>170</v>
      </c>
      <c r="N81" s="15" t="s">
        <v>220</v>
      </c>
      <c r="O81" s="16" t="s">
        <v>161</v>
      </c>
      <c r="P81" s="10">
        <f>23500</f>
        <v>23500</v>
      </c>
      <c r="Q81" s="19">
        <f>(K81*100)/(100-N81-O81)+P81</f>
        <v>643500</v>
      </c>
      <c r="R81" s="19">
        <f t="shared" si="4"/>
        <v>643.5</v>
      </c>
    </row>
    <row r="82" spans="1:18" ht="47.25">
      <c r="A82" s="9">
        <v>66</v>
      </c>
      <c r="B82" s="9">
        <v>104</v>
      </c>
      <c r="C82" s="20" t="s">
        <v>46</v>
      </c>
      <c r="D82" s="13" t="s">
        <v>661</v>
      </c>
      <c r="E82" s="13" t="s">
        <v>165</v>
      </c>
      <c r="F82" s="13" t="s">
        <v>370</v>
      </c>
      <c r="G82" s="13" t="s">
        <v>371</v>
      </c>
      <c r="H82" s="13" t="s">
        <v>269</v>
      </c>
      <c r="I82" s="13" t="s">
        <v>270</v>
      </c>
      <c r="J82" s="14" t="s">
        <v>231</v>
      </c>
      <c r="K82" s="10">
        <v>249400</v>
      </c>
      <c r="L82" s="9" t="s">
        <v>169</v>
      </c>
      <c r="M82" s="9" t="s">
        <v>170</v>
      </c>
      <c r="N82" s="15" t="s">
        <v>212</v>
      </c>
      <c r="O82" s="16" t="s">
        <v>168</v>
      </c>
      <c r="P82" s="10">
        <f>23500</f>
        <v>23500</v>
      </c>
      <c r="Q82" s="19">
        <f>(K82*100)/(100-N82-O82)+P82</f>
        <v>327646.34146341466</v>
      </c>
      <c r="R82" s="19">
        <f>Q82/1000</f>
        <v>327.6463414634147</v>
      </c>
    </row>
    <row r="83" spans="1:18" ht="47.25">
      <c r="A83" s="9">
        <v>67</v>
      </c>
      <c r="B83" s="9">
        <v>106</v>
      </c>
      <c r="C83" s="20" t="s">
        <v>56</v>
      </c>
      <c r="D83" s="13" t="s">
        <v>645</v>
      </c>
      <c r="E83" s="13" t="s">
        <v>167</v>
      </c>
      <c r="F83" s="13" t="s">
        <v>372</v>
      </c>
      <c r="G83" s="13" t="s">
        <v>373</v>
      </c>
      <c r="H83" s="13" t="s">
        <v>269</v>
      </c>
      <c r="I83" s="13" t="s">
        <v>270</v>
      </c>
      <c r="J83" s="14" t="s">
        <v>231</v>
      </c>
      <c r="K83" s="10">
        <v>188000</v>
      </c>
      <c r="L83" s="9" t="s">
        <v>169</v>
      </c>
      <c r="M83" s="9" t="s">
        <v>171</v>
      </c>
      <c r="N83" s="15" t="s">
        <v>212</v>
      </c>
      <c r="O83" s="16" t="s">
        <v>161</v>
      </c>
      <c r="P83" s="10">
        <f>23500</f>
        <v>23500</v>
      </c>
      <c r="Q83" s="19">
        <f>(K83*100)/(100-N83-O83)+P83</f>
        <v>250006.02409638555</v>
      </c>
      <c r="R83" s="19">
        <f>Q83/1000</f>
        <v>250.00602409638554</v>
      </c>
    </row>
    <row r="84" spans="1:18" ht="47.25">
      <c r="A84" s="9">
        <v>68</v>
      </c>
      <c r="B84" s="9">
        <v>108</v>
      </c>
      <c r="C84" s="20" t="s">
        <v>111</v>
      </c>
      <c r="D84" s="13" t="s">
        <v>662</v>
      </c>
      <c r="E84" s="13" t="s">
        <v>166</v>
      </c>
      <c r="F84" s="13" t="s">
        <v>374</v>
      </c>
      <c r="G84" s="13" t="s">
        <v>374</v>
      </c>
      <c r="H84" s="13" t="s">
        <v>269</v>
      </c>
      <c r="I84" s="13" t="s">
        <v>270</v>
      </c>
      <c r="J84" s="14" t="s">
        <v>231</v>
      </c>
      <c r="K84" s="10">
        <v>109100</v>
      </c>
      <c r="L84" s="9" t="s">
        <v>169</v>
      </c>
      <c r="M84" s="9" t="s">
        <v>170</v>
      </c>
      <c r="N84" s="15" t="s">
        <v>219</v>
      </c>
      <c r="O84" s="16" t="s">
        <v>168</v>
      </c>
      <c r="P84" s="10">
        <f>23500</f>
        <v>23500</v>
      </c>
      <c r="Q84" s="19">
        <f>(K84*100)/(100-N84-O84)+P84</f>
        <v>153380.95238095237</v>
      </c>
      <c r="R84" s="19">
        <f>Q84/1000</f>
        <v>153.38095238095238</v>
      </c>
    </row>
    <row r="85" spans="1:18" ht="47.25">
      <c r="A85" s="9">
        <v>69</v>
      </c>
      <c r="B85" s="9">
        <v>109</v>
      </c>
      <c r="C85" s="20" t="s">
        <v>133</v>
      </c>
      <c r="D85" s="13" t="s">
        <v>652</v>
      </c>
      <c r="E85" s="13" t="s">
        <v>165</v>
      </c>
      <c r="F85" s="74" t="s">
        <v>375</v>
      </c>
      <c r="G85" s="74" t="s">
        <v>376</v>
      </c>
      <c r="H85" s="13" t="s">
        <v>269</v>
      </c>
      <c r="I85" s="13"/>
      <c r="J85" s="14"/>
      <c r="K85" s="10">
        <f>K86+K87</f>
        <v>347250</v>
      </c>
      <c r="L85" s="9" t="s">
        <v>169</v>
      </c>
      <c r="M85" s="9" t="s">
        <v>170</v>
      </c>
      <c r="N85" s="15" t="s">
        <v>211</v>
      </c>
      <c r="O85" s="16" t="s">
        <v>161</v>
      </c>
      <c r="P85" s="10">
        <f>23500</f>
        <v>23500</v>
      </c>
      <c r="Q85" s="19">
        <f>(K85*100)/(100-N85-O85)+P85</f>
        <v>468692.3076923077</v>
      </c>
      <c r="R85" s="19">
        <f>Q85/1000</f>
        <v>468.6923076923077</v>
      </c>
    </row>
    <row r="86" spans="1:18" s="26" customFormat="1" ht="47.25">
      <c r="A86" s="11"/>
      <c r="B86" s="22"/>
      <c r="C86" s="28" t="s">
        <v>133</v>
      </c>
      <c r="D86" s="17" t="s">
        <v>652</v>
      </c>
      <c r="E86" s="17" t="s">
        <v>165</v>
      </c>
      <c r="F86" s="17" t="s">
        <v>375</v>
      </c>
      <c r="G86" s="17" t="s">
        <v>376</v>
      </c>
      <c r="H86" s="17"/>
      <c r="I86" s="13" t="s">
        <v>270</v>
      </c>
      <c r="J86" s="23" t="s">
        <v>231</v>
      </c>
      <c r="K86" s="12">
        <v>347100</v>
      </c>
      <c r="L86" s="22"/>
      <c r="M86" s="22"/>
      <c r="N86" s="18"/>
      <c r="O86" s="24"/>
      <c r="P86" s="71"/>
      <c r="Q86" s="53"/>
      <c r="R86" s="19"/>
    </row>
    <row r="87" spans="1:18" s="26" customFormat="1" ht="31.5">
      <c r="A87" s="11"/>
      <c r="B87" s="22"/>
      <c r="C87" s="28" t="s">
        <v>191</v>
      </c>
      <c r="D87" s="17"/>
      <c r="E87" s="17"/>
      <c r="F87" s="17"/>
      <c r="G87" s="17"/>
      <c r="H87" s="17"/>
      <c r="I87" s="17"/>
      <c r="J87" s="23" t="s">
        <v>237</v>
      </c>
      <c r="K87" s="12">
        <v>150</v>
      </c>
      <c r="L87" s="22"/>
      <c r="M87" s="22"/>
      <c r="N87" s="18"/>
      <c r="O87" s="24"/>
      <c r="P87" s="71"/>
      <c r="Q87" s="53"/>
      <c r="R87" s="19"/>
    </row>
    <row r="88" spans="1:18" ht="15.75">
      <c r="A88" s="9"/>
      <c r="B88" s="27"/>
      <c r="C88" s="83" t="s">
        <v>182</v>
      </c>
      <c r="D88" s="66"/>
      <c r="E88" s="13"/>
      <c r="F88" s="13"/>
      <c r="G88" s="13"/>
      <c r="H88" s="13"/>
      <c r="I88" s="13"/>
      <c r="J88" s="14"/>
      <c r="K88" s="71"/>
      <c r="L88" s="27"/>
      <c r="M88" s="27"/>
      <c r="N88" s="54"/>
      <c r="O88" s="55"/>
      <c r="P88" s="71"/>
      <c r="Q88" s="19"/>
      <c r="R88" s="19"/>
    </row>
    <row r="89" spans="1:18" ht="47.25">
      <c r="A89" s="9">
        <v>73</v>
      </c>
      <c r="B89" s="9">
        <v>114</v>
      </c>
      <c r="C89" s="20" t="s">
        <v>51</v>
      </c>
      <c r="D89" s="13" t="s">
        <v>659</v>
      </c>
      <c r="E89" s="13" t="s">
        <v>165</v>
      </c>
      <c r="F89" s="74" t="s">
        <v>377</v>
      </c>
      <c r="G89" s="74" t="s">
        <v>378</v>
      </c>
      <c r="H89" s="13" t="s">
        <v>269</v>
      </c>
      <c r="I89" s="13"/>
      <c r="J89" s="14"/>
      <c r="K89" s="10">
        <f>K90+K91</f>
        <v>293700</v>
      </c>
      <c r="L89" s="9" t="s">
        <v>169</v>
      </c>
      <c r="M89" s="9" t="s">
        <v>170</v>
      </c>
      <c r="N89" s="15" t="s">
        <v>211</v>
      </c>
      <c r="O89" s="16" t="s">
        <v>161</v>
      </c>
      <c r="P89" s="10">
        <f>23500</f>
        <v>23500</v>
      </c>
      <c r="Q89" s="19">
        <f>(K89*100)/(100-N89-O89)+P89</f>
        <v>400038.46153846156</v>
      </c>
      <c r="R89" s="19">
        <f aca="true" t="shared" si="5" ref="R89:R140">Q89/1000</f>
        <v>400.03846153846155</v>
      </c>
    </row>
    <row r="90" spans="1:18" s="26" customFormat="1" ht="47.25">
      <c r="A90" s="11"/>
      <c r="B90" s="22"/>
      <c r="C90" s="28" t="s">
        <v>51</v>
      </c>
      <c r="D90" s="17" t="s">
        <v>659</v>
      </c>
      <c r="E90" s="17" t="s">
        <v>165</v>
      </c>
      <c r="F90" s="17" t="s">
        <v>377</v>
      </c>
      <c r="G90" s="17" t="s">
        <v>378</v>
      </c>
      <c r="H90" s="17"/>
      <c r="I90" s="13" t="s">
        <v>270</v>
      </c>
      <c r="J90" s="23" t="s">
        <v>231</v>
      </c>
      <c r="K90" s="12">
        <v>290000</v>
      </c>
      <c r="L90" s="22"/>
      <c r="M90" s="22"/>
      <c r="N90" s="18"/>
      <c r="O90" s="24"/>
      <c r="P90" s="71"/>
      <c r="Q90" s="53"/>
      <c r="R90" s="19">
        <f t="shared" si="5"/>
        <v>0</v>
      </c>
    </row>
    <row r="91" spans="1:18" s="26" customFormat="1" ht="15.75">
      <c r="A91" s="11"/>
      <c r="B91" s="22"/>
      <c r="C91" s="28" t="s">
        <v>151</v>
      </c>
      <c r="D91" s="17"/>
      <c r="E91" s="17"/>
      <c r="F91" s="17"/>
      <c r="G91" s="17"/>
      <c r="H91" s="17"/>
      <c r="I91" s="17"/>
      <c r="J91" s="23" t="s">
        <v>234</v>
      </c>
      <c r="K91" s="12">
        <v>3700</v>
      </c>
      <c r="L91" s="22"/>
      <c r="M91" s="22"/>
      <c r="N91" s="18"/>
      <c r="O91" s="24"/>
      <c r="P91" s="71"/>
      <c r="Q91" s="53"/>
      <c r="R91" s="19">
        <f t="shared" si="5"/>
        <v>0</v>
      </c>
    </row>
    <row r="92" spans="1:18" ht="47.25">
      <c r="A92" s="9">
        <v>74</v>
      </c>
      <c r="B92" s="9">
        <v>116</v>
      </c>
      <c r="C92" s="20" t="s">
        <v>52</v>
      </c>
      <c r="D92" s="13" t="s">
        <v>645</v>
      </c>
      <c r="E92" s="13" t="s">
        <v>167</v>
      </c>
      <c r="F92" s="13" t="s">
        <v>379</v>
      </c>
      <c r="G92" s="13" t="s">
        <v>380</v>
      </c>
      <c r="H92" s="13" t="s">
        <v>269</v>
      </c>
      <c r="I92" s="13" t="s">
        <v>270</v>
      </c>
      <c r="J92" s="14" t="s">
        <v>231</v>
      </c>
      <c r="K92" s="10">
        <v>488000</v>
      </c>
      <c r="L92" s="9" t="s">
        <v>169</v>
      </c>
      <c r="M92" s="9" t="s">
        <v>171</v>
      </c>
      <c r="N92" s="15" t="s">
        <v>212</v>
      </c>
      <c r="O92" s="16" t="s">
        <v>161</v>
      </c>
      <c r="P92" s="10">
        <f>23500</f>
        <v>23500</v>
      </c>
      <c r="Q92" s="19">
        <f>(K92*100)/(100-N92-O92)+P92</f>
        <v>611451.8072289156</v>
      </c>
      <c r="R92" s="19">
        <f t="shared" si="5"/>
        <v>611.4518072289156</v>
      </c>
    </row>
    <row r="93" spans="1:18" ht="63">
      <c r="A93" s="9">
        <v>75</v>
      </c>
      <c r="B93" s="9">
        <v>117</v>
      </c>
      <c r="C93" s="20" t="s">
        <v>692</v>
      </c>
      <c r="D93" s="13" t="s">
        <v>701</v>
      </c>
      <c r="E93" s="13" t="s">
        <v>165</v>
      </c>
      <c r="F93" s="13" t="s">
        <v>693</v>
      </c>
      <c r="G93" s="13" t="s">
        <v>712</v>
      </c>
      <c r="H93" s="13" t="s">
        <v>269</v>
      </c>
      <c r="I93" s="13" t="s">
        <v>270</v>
      </c>
      <c r="J93" s="14" t="s">
        <v>231</v>
      </c>
      <c r="K93" s="10">
        <v>178700</v>
      </c>
      <c r="L93" s="9" t="s">
        <v>169</v>
      </c>
      <c r="M93" s="9" t="s">
        <v>171</v>
      </c>
      <c r="N93" s="15" t="s">
        <v>219</v>
      </c>
      <c r="O93" s="16" t="s">
        <v>161</v>
      </c>
      <c r="P93" s="10">
        <f>23500</f>
        <v>23500</v>
      </c>
      <c r="Q93" s="19">
        <f>(K93*100)/(100-N93-O93)+P93</f>
        <v>233735.29411764705</v>
      </c>
      <c r="R93" s="19">
        <f t="shared" si="5"/>
        <v>233.73529411764704</v>
      </c>
    </row>
    <row r="94" spans="1:18" ht="47.25">
      <c r="A94" s="9">
        <v>76</v>
      </c>
      <c r="B94" s="9">
        <v>118</v>
      </c>
      <c r="C94" s="20" t="s">
        <v>53</v>
      </c>
      <c r="D94" s="13"/>
      <c r="E94" s="13" t="s">
        <v>165</v>
      </c>
      <c r="F94" s="74" t="s">
        <v>381</v>
      </c>
      <c r="G94" s="74" t="s">
        <v>382</v>
      </c>
      <c r="H94" s="13" t="s">
        <v>269</v>
      </c>
      <c r="I94" s="13"/>
      <c r="J94" s="14"/>
      <c r="K94" s="10">
        <f>K95+K96</f>
        <v>915550</v>
      </c>
      <c r="L94" s="9" t="s">
        <v>169</v>
      </c>
      <c r="M94" s="9" t="s">
        <v>170</v>
      </c>
      <c r="N94" s="15" t="s">
        <v>216</v>
      </c>
      <c r="O94" s="16" t="s">
        <v>161</v>
      </c>
      <c r="P94" s="10">
        <f>23500</f>
        <v>23500</v>
      </c>
      <c r="Q94" s="19">
        <f>(K94*100)/(100-N94-O94)+P94</f>
        <v>1277678.082191781</v>
      </c>
      <c r="R94" s="19">
        <f t="shared" si="5"/>
        <v>1277.678082191781</v>
      </c>
    </row>
    <row r="95" spans="1:18" s="26" customFormat="1" ht="31.5">
      <c r="A95" s="11"/>
      <c r="B95" s="22"/>
      <c r="C95" s="28" t="s">
        <v>53</v>
      </c>
      <c r="D95" s="17" t="s">
        <v>652</v>
      </c>
      <c r="E95" s="17" t="s">
        <v>165</v>
      </c>
      <c r="F95" s="17" t="s">
        <v>381</v>
      </c>
      <c r="G95" s="17" t="s">
        <v>382</v>
      </c>
      <c r="H95" s="17"/>
      <c r="I95" s="13" t="s">
        <v>270</v>
      </c>
      <c r="J95" s="23" t="s">
        <v>231</v>
      </c>
      <c r="K95" s="12">
        <v>910000</v>
      </c>
      <c r="L95" s="22"/>
      <c r="M95" s="22"/>
      <c r="N95" s="18"/>
      <c r="O95" s="24"/>
      <c r="P95" s="71"/>
      <c r="Q95" s="53"/>
      <c r="R95" s="19">
        <f t="shared" si="5"/>
        <v>0</v>
      </c>
    </row>
    <row r="96" spans="1:18" s="26" customFormat="1" ht="31.5">
      <c r="A96" s="11"/>
      <c r="B96" s="22"/>
      <c r="C96" s="28" t="s">
        <v>151</v>
      </c>
      <c r="D96" s="17"/>
      <c r="E96" s="17"/>
      <c r="F96" s="17"/>
      <c r="G96" s="17"/>
      <c r="H96" s="17"/>
      <c r="I96" s="17"/>
      <c r="J96" s="23" t="s">
        <v>238</v>
      </c>
      <c r="K96" s="12">
        <v>5550</v>
      </c>
      <c r="L96" s="22"/>
      <c r="M96" s="22"/>
      <c r="N96" s="18"/>
      <c r="O96" s="24"/>
      <c r="P96" s="71"/>
      <c r="Q96" s="53"/>
      <c r="R96" s="19">
        <f t="shared" si="5"/>
        <v>0</v>
      </c>
    </row>
    <row r="97" spans="1:18" ht="47.25">
      <c r="A97" s="9">
        <v>78</v>
      </c>
      <c r="B97" s="9">
        <v>120</v>
      </c>
      <c r="C97" s="20" t="s">
        <v>74</v>
      </c>
      <c r="D97" s="13" t="s">
        <v>645</v>
      </c>
      <c r="E97" s="13" t="s">
        <v>165</v>
      </c>
      <c r="F97" s="13" t="s">
        <v>383</v>
      </c>
      <c r="G97" s="13" t="s">
        <v>384</v>
      </c>
      <c r="H97" s="13" t="s">
        <v>269</v>
      </c>
      <c r="I97" s="13" t="s">
        <v>270</v>
      </c>
      <c r="J97" s="14" t="s">
        <v>231</v>
      </c>
      <c r="K97" s="10">
        <v>385600</v>
      </c>
      <c r="L97" s="9" t="s">
        <v>169</v>
      </c>
      <c r="M97" s="9" t="s">
        <v>171</v>
      </c>
      <c r="N97" s="15" t="s">
        <v>212</v>
      </c>
      <c r="O97" s="16" t="s">
        <v>161</v>
      </c>
      <c r="P97" s="10">
        <f>23500</f>
        <v>23500</v>
      </c>
      <c r="Q97" s="19">
        <f>(K97*100)/(100-N97-O97)+P97</f>
        <v>488078.313253012</v>
      </c>
      <c r="R97" s="19">
        <f t="shared" si="5"/>
        <v>488.078313253012</v>
      </c>
    </row>
    <row r="98" spans="1:18" ht="47.25">
      <c r="A98" s="9">
        <v>82</v>
      </c>
      <c r="B98" s="9">
        <v>124</v>
      </c>
      <c r="C98" s="20" t="s">
        <v>90</v>
      </c>
      <c r="D98" s="13" t="s">
        <v>646</v>
      </c>
      <c r="E98" s="13" t="s">
        <v>166</v>
      </c>
      <c r="F98" s="13" t="s">
        <v>385</v>
      </c>
      <c r="G98" s="13" t="s">
        <v>386</v>
      </c>
      <c r="H98" s="13" t="s">
        <v>269</v>
      </c>
      <c r="I98" s="13" t="s">
        <v>270</v>
      </c>
      <c r="J98" s="14" t="s">
        <v>231</v>
      </c>
      <c r="K98" s="10">
        <v>169400</v>
      </c>
      <c r="L98" s="9" t="s">
        <v>169</v>
      </c>
      <c r="M98" s="9" t="s">
        <v>171</v>
      </c>
      <c r="N98" s="15" t="s">
        <v>212</v>
      </c>
      <c r="O98" s="16" t="s">
        <v>168</v>
      </c>
      <c r="P98" s="10">
        <f>23500</f>
        <v>23500</v>
      </c>
      <c r="Q98" s="19">
        <f>(K98*100)/(100-N98-O98)+P98</f>
        <v>230085.36585365853</v>
      </c>
      <c r="R98" s="19">
        <f t="shared" si="5"/>
        <v>230.08536585365852</v>
      </c>
    </row>
    <row r="99" spans="1:18" ht="15.75">
      <c r="A99" s="9"/>
      <c r="B99" s="27"/>
      <c r="C99" s="83" t="s">
        <v>183</v>
      </c>
      <c r="D99" s="66"/>
      <c r="E99" s="13"/>
      <c r="F99" s="13"/>
      <c r="G99" s="13"/>
      <c r="H99" s="13"/>
      <c r="I99" s="13"/>
      <c r="J99" s="14"/>
      <c r="K99" s="72"/>
      <c r="L99" s="27"/>
      <c r="M99" s="27"/>
      <c r="N99" s="54"/>
      <c r="O99" s="55"/>
      <c r="P99" s="71"/>
      <c r="Q99" s="19"/>
      <c r="R99" s="19"/>
    </row>
    <row r="100" spans="1:18" ht="47.25">
      <c r="A100" s="9">
        <v>85</v>
      </c>
      <c r="B100" s="9">
        <v>130</v>
      </c>
      <c r="C100" s="20" t="s">
        <v>11</v>
      </c>
      <c r="D100" s="13" t="s">
        <v>645</v>
      </c>
      <c r="E100" s="13" t="s">
        <v>166</v>
      </c>
      <c r="F100" s="13" t="s">
        <v>387</v>
      </c>
      <c r="G100" s="13" t="s">
        <v>388</v>
      </c>
      <c r="H100" s="13" t="s">
        <v>269</v>
      </c>
      <c r="I100" s="13" t="s">
        <v>270</v>
      </c>
      <c r="J100" s="14" t="s">
        <v>231</v>
      </c>
      <c r="K100" s="10">
        <v>132000</v>
      </c>
      <c r="L100" s="9" t="s">
        <v>169</v>
      </c>
      <c r="M100" s="9" t="s">
        <v>171</v>
      </c>
      <c r="N100" s="15" t="s">
        <v>212</v>
      </c>
      <c r="O100" s="16" t="s">
        <v>161</v>
      </c>
      <c r="P100" s="10">
        <f>23500</f>
        <v>23500</v>
      </c>
      <c r="Q100" s="19">
        <f aca="true" t="shared" si="6" ref="Q100:Q106">(K100*100)/(100-N100-O100)+P100</f>
        <v>182536.14457831325</v>
      </c>
      <c r="R100" s="19">
        <f t="shared" si="5"/>
        <v>182.53614457831324</v>
      </c>
    </row>
    <row r="101" spans="1:18" ht="47.25">
      <c r="A101" s="9">
        <v>86</v>
      </c>
      <c r="B101" s="9">
        <v>131</v>
      </c>
      <c r="C101" s="20" t="s">
        <v>40</v>
      </c>
      <c r="D101" s="13" t="s">
        <v>656</v>
      </c>
      <c r="E101" s="13" t="s">
        <v>165</v>
      </c>
      <c r="F101" s="13" t="s">
        <v>389</v>
      </c>
      <c r="G101" s="13" t="s">
        <v>390</v>
      </c>
      <c r="H101" s="13" t="s">
        <v>269</v>
      </c>
      <c r="I101" s="13" t="s">
        <v>270</v>
      </c>
      <c r="J101" s="14" t="s">
        <v>231</v>
      </c>
      <c r="K101" s="10">
        <v>301000</v>
      </c>
      <c r="L101" s="9" t="s">
        <v>169</v>
      </c>
      <c r="M101" s="9" t="s">
        <v>171</v>
      </c>
      <c r="N101" s="15" t="s">
        <v>213</v>
      </c>
      <c r="O101" s="16" t="s">
        <v>161</v>
      </c>
      <c r="P101" s="10">
        <f>23500</f>
        <v>23500</v>
      </c>
      <c r="Q101" s="19">
        <f t="shared" si="6"/>
        <v>373500</v>
      </c>
      <c r="R101" s="19">
        <f>Q101/1000</f>
        <v>373.5</v>
      </c>
    </row>
    <row r="102" spans="1:18" ht="47.25">
      <c r="A102" s="9">
        <v>87</v>
      </c>
      <c r="B102" s="9">
        <v>133</v>
      </c>
      <c r="C102" s="20" t="s">
        <v>78</v>
      </c>
      <c r="D102" s="13" t="s">
        <v>656</v>
      </c>
      <c r="E102" s="13" t="s">
        <v>165</v>
      </c>
      <c r="F102" s="13" t="s">
        <v>391</v>
      </c>
      <c r="G102" s="13" t="s">
        <v>392</v>
      </c>
      <c r="H102" s="13" t="s">
        <v>269</v>
      </c>
      <c r="I102" s="13" t="s">
        <v>270</v>
      </c>
      <c r="J102" s="14" t="s">
        <v>231</v>
      </c>
      <c r="K102" s="10">
        <v>395000</v>
      </c>
      <c r="L102" s="9" t="s">
        <v>169</v>
      </c>
      <c r="M102" s="9" t="s">
        <v>171</v>
      </c>
      <c r="N102" s="15" t="s">
        <v>212</v>
      </c>
      <c r="O102" s="16" t="s">
        <v>161</v>
      </c>
      <c r="P102" s="10">
        <f>23500</f>
        <v>23500</v>
      </c>
      <c r="Q102" s="19">
        <f t="shared" si="6"/>
        <v>499403.6144578313</v>
      </c>
      <c r="R102" s="19">
        <f t="shared" si="5"/>
        <v>499.40361445783134</v>
      </c>
    </row>
    <row r="103" spans="1:18" ht="47.25">
      <c r="A103" s="9">
        <v>88</v>
      </c>
      <c r="B103" s="9">
        <v>134</v>
      </c>
      <c r="C103" s="20" t="s">
        <v>159</v>
      </c>
      <c r="D103" s="13" t="s">
        <v>663</v>
      </c>
      <c r="E103" s="13" t="s">
        <v>166</v>
      </c>
      <c r="F103" s="13" t="s">
        <v>393</v>
      </c>
      <c r="G103" s="13" t="s">
        <v>394</v>
      </c>
      <c r="H103" s="13" t="s">
        <v>269</v>
      </c>
      <c r="I103" s="13" t="s">
        <v>270</v>
      </c>
      <c r="J103" s="14" t="s">
        <v>231</v>
      </c>
      <c r="K103" s="10">
        <v>196400</v>
      </c>
      <c r="L103" s="9" t="s">
        <v>169</v>
      </c>
      <c r="M103" s="9" t="s">
        <v>171</v>
      </c>
      <c r="N103" s="15" t="s">
        <v>213</v>
      </c>
      <c r="O103" s="16" t="s">
        <v>168</v>
      </c>
      <c r="P103" s="10">
        <f>23500</f>
        <v>23500</v>
      </c>
      <c r="Q103" s="19">
        <f t="shared" si="6"/>
        <v>254558.82352941178</v>
      </c>
      <c r="R103" s="19">
        <f>Q103/1000</f>
        <v>254.55882352941177</v>
      </c>
    </row>
    <row r="104" spans="1:18" ht="47.25">
      <c r="A104" s="9">
        <v>89</v>
      </c>
      <c r="B104" s="9">
        <v>135</v>
      </c>
      <c r="C104" s="20" t="s">
        <v>103</v>
      </c>
      <c r="D104" s="13" t="s">
        <v>645</v>
      </c>
      <c r="E104" s="13" t="s">
        <v>167</v>
      </c>
      <c r="F104" s="13" t="s">
        <v>395</v>
      </c>
      <c r="G104" s="13" t="s">
        <v>396</v>
      </c>
      <c r="H104" s="13" t="s">
        <v>269</v>
      </c>
      <c r="I104" s="13" t="s">
        <v>270</v>
      </c>
      <c r="J104" s="14" t="s">
        <v>231</v>
      </c>
      <c r="K104" s="10">
        <v>160000</v>
      </c>
      <c r="L104" s="9" t="s">
        <v>169</v>
      </c>
      <c r="M104" s="9" t="s">
        <v>171</v>
      </c>
      <c r="N104" s="15" t="s">
        <v>222</v>
      </c>
      <c r="O104" s="16" t="s">
        <v>161</v>
      </c>
      <c r="P104" s="91">
        <f>23500</f>
        <v>23500</v>
      </c>
      <c r="Q104" s="19">
        <f>(K104*100)/(100-N104-O104)+P104</f>
        <v>213976.19047619047</v>
      </c>
      <c r="R104" s="19">
        <f>Q104/1000</f>
        <v>213.97619047619048</v>
      </c>
    </row>
    <row r="105" spans="1:18" ht="47.25">
      <c r="A105" s="9">
        <v>90</v>
      </c>
      <c r="B105" s="9">
        <v>136</v>
      </c>
      <c r="C105" s="20" t="s">
        <v>117</v>
      </c>
      <c r="D105" s="13" t="s">
        <v>645</v>
      </c>
      <c r="E105" s="13" t="s">
        <v>165</v>
      </c>
      <c r="F105" s="13" t="s">
        <v>397</v>
      </c>
      <c r="G105" s="13" t="s">
        <v>398</v>
      </c>
      <c r="H105" s="13" t="s">
        <v>269</v>
      </c>
      <c r="I105" s="13" t="s">
        <v>270</v>
      </c>
      <c r="J105" s="14" t="s">
        <v>231</v>
      </c>
      <c r="K105" s="10">
        <v>270200</v>
      </c>
      <c r="L105" s="9" t="s">
        <v>169</v>
      </c>
      <c r="M105" s="9" t="s">
        <v>171</v>
      </c>
      <c r="N105" s="15" t="s">
        <v>212</v>
      </c>
      <c r="O105" s="16" t="s">
        <v>161</v>
      </c>
      <c r="P105" s="10">
        <f>23500</f>
        <v>23500</v>
      </c>
      <c r="Q105" s="19">
        <f t="shared" si="6"/>
        <v>349042.1686746988</v>
      </c>
      <c r="R105" s="19">
        <f>Q105/1000</f>
        <v>349.0421686746988</v>
      </c>
    </row>
    <row r="106" spans="1:18" ht="47.25">
      <c r="A106" s="9">
        <v>91</v>
      </c>
      <c r="B106" s="9">
        <v>137</v>
      </c>
      <c r="C106" s="20" t="s">
        <v>141</v>
      </c>
      <c r="D106" s="13" t="s">
        <v>645</v>
      </c>
      <c r="E106" s="13" t="s">
        <v>165</v>
      </c>
      <c r="F106" s="13" t="s">
        <v>399</v>
      </c>
      <c r="G106" s="13" t="s">
        <v>400</v>
      </c>
      <c r="H106" s="13" t="s">
        <v>269</v>
      </c>
      <c r="I106" s="13" t="s">
        <v>270</v>
      </c>
      <c r="J106" s="14" t="s">
        <v>231</v>
      </c>
      <c r="K106" s="10">
        <v>350000</v>
      </c>
      <c r="L106" s="9" t="s">
        <v>169</v>
      </c>
      <c r="M106" s="9" t="s">
        <v>170</v>
      </c>
      <c r="N106" s="15" t="s">
        <v>212</v>
      </c>
      <c r="O106" s="16" t="s">
        <v>161</v>
      </c>
      <c r="P106" s="10">
        <f>23500</f>
        <v>23500</v>
      </c>
      <c r="Q106" s="19">
        <f t="shared" si="6"/>
        <v>445186.7469879518</v>
      </c>
      <c r="R106" s="19">
        <f t="shared" si="5"/>
        <v>445.1867469879518</v>
      </c>
    </row>
    <row r="107" spans="1:18" ht="15.75">
      <c r="A107" s="9"/>
      <c r="B107" s="27"/>
      <c r="C107" s="83" t="s">
        <v>637</v>
      </c>
      <c r="D107" s="66"/>
      <c r="E107" s="13"/>
      <c r="F107" s="13"/>
      <c r="G107" s="13"/>
      <c r="H107" s="13"/>
      <c r="I107" s="13"/>
      <c r="J107" s="14"/>
      <c r="K107" s="71"/>
      <c r="L107" s="27"/>
      <c r="M107" s="27"/>
      <c r="N107" s="54"/>
      <c r="O107" s="55"/>
      <c r="P107" s="71"/>
      <c r="Q107" s="19"/>
      <c r="R107" s="19"/>
    </row>
    <row r="108" spans="1:18" ht="47.25">
      <c r="A108" s="9">
        <v>92</v>
      </c>
      <c r="B108" s="9">
        <v>138</v>
      </c>
      <c r="C108" s="20" t="s">
        <v>10</v>
      </c>
      <c r="D108" s="13" t="s">
        <v>660</v>
      </c>
      <c r="E108" s="13" t="s">
        <v>166</v>
      </c>
      <c r="F108" s="13" t="s">
        <v>401</v>
      </c>
      <c r="G108" s="13" t="s">
        <v>402</v>
      </c>
      <c r="H108" s="13" t="s">
        <v>269</v>
      </c>
      <c r="I108" s="13" t="s">
        <v>270</v>
      </c>
      <c r="J108" s="14" t="s">
        <v>231</v>
      </c>
      <c r="K108" s="10">
        <v>185000</v>
      </c>
      <c r="L108" s="9" t="s">
        <v>169</v>
      </c>
      <c r="M108" s="9" t="s">
        <v>170</v>
      </c>
      <c r="N108" s="16" t="s">
        <v>218</v>
      </c>
      <c r="O108" s="16" t="s">
        <v>161</v>
      </c>
      <c r="P108" s="10">
        <f>23500</f>
        <v>23500</v>
      </c>
      <c r="Q108" s="19">
        <f>(K108*100)/(100-N108-O108)+P108</f>
        <v>254750</v>
      </c>
      <c r="R108" s="19">
        <f t="shared" si="5"/>
        <v>254.75</v>
      </c>
    </row>
    <row r="109" spans="1:18" ht="47.25">
      <c r="A109" s="9">
        <v>93</v>
      </c>
      <c r="B109" s="9">
        <v>140</v>
      </c>
      <c r="C109" s="20" t="s">
        <v>274</v>
      </c>
      <c r="D109" s="13" t="s">
        <v>652</v>
      </c>
      <c r="E109" s="13" t="s">
        <v>165</v>
      </c>
      <c r="F109" s="13" t="s">
        <v>404</v>
      </c>
      <c r="G109" s="74" t="s">
        <v>405</v>
      </c>
      <c r="H109" s="13" t="s">
        <v>269</v>
      </c>
      <c r="I109" s="13"/>
      <c r="J109" s="14"/>
      <c r="K109" s="10">
        <f>K110+K111+K112</f>
        <v>282025</v>
      </c>
      <c r="L109" s="9" t="s">
        <v>169</v>
      </c>
      <c r="M109" s="9" t="s">
        <v>170</v>
      </c>
      <c r="N109" s="16" t="s">
        <v>216</v>
      </c>
      <c r="O109" s="16" t="s">
        <v>161</v>
      </c>
      <c r="P109" s="10">
        <f>23500</f>
        <v>23500</v>
      </c>
      <c r="Q109" s="19">
        <f>(K109*100)/(100-N109-O109)+P109</f>
        <v>409835.61643835617</v>
      </c>
      <c r="R109" s="19">
        <f>Q109/1000</f>
        <v>409.83561643835617</v>
      </c>
    </row>
    <row r="110" spans="1:18" s="26" customFormat="1" ht="31.5">
      <c r="A110" s="11"/>
      <c r="B110" s="22"/>
      <c r="C110" s="28" t="s">
        <v>274</v>
      </c>
      <c r="D110" s="17" t="s">
        <v>652</v>
      </c>
      <c r="E110" s="17" t="s">
        <v>165</v>
      </c>
      <c r="F110" s="13" t="s">
        <v>404</v>
      </c>
      <c r="G110" s="17" t="s">
        <v>405</v>
      </c>
      <c r="H110" s="17"/>
      <c r="I110" s="13" t="s">
        <v>270</v>
      </c>
      <c r="J110" s="23" t="s">
        <v>231</v>
      </c>
      <c r="K110" s="12">
        <v>233800</v>
      </c>
      <c r="L110" s="22"/>
      <c r="M110" s="22"/>
      <c r="N110" s="24"/>
      <c r="O110" s="24"/>
      <c r="P110" s="71"/>
      <c r="Q110" s="53"/>
      <c r="R110" s="19">
        <f>Q110/1000</f>
        <v>0</v>
      </c>
    </row>
    <row r="111" spans="1:18" s="26" customFormat="1" ht="31.5">
      <c r="A111" s="11"/>
      <c r="B111" s="22"/>
      <c r="C111" s="28" t="s">
        <v>152</v>
      </c>
      <c r="D111" s="17"/>
      <c r="E111" s="17"/>
      <c r="F111" s="17"/>
      <c r="G111" s="17"/>
      <c r="H111" s="17"/>
      <c r="I111" s="17"/>
      <c r="J111" s="23" t="s">
        <v>239</v>
      </c>
      <c r="K111" s="12">
        <f>182900*0.25</f>
        <v>45725</v>
      </c>
      <c r="L111" s="22"/>
      <c r="M111" s="22"/>
      <c r="N111" s="24"/>
      <c r="O111" s="24"/>
      <c r="P111" s="71"/>
      <c r="Q111" s="53"/>
      <c r="R111" s="19">
        <f>Q111/1000</f>
        <v>0</v>
      </c>
    </row>
    <row r="112" spans="1:18" s="26" customFormat="1" ht="31.5">
      <c r="A112" s="11"/>
      <c r="B112" s="22"/>
      <c r="C112" s="28" t="s">
        <v>158</v>
      </c>
      <c r="D112" s="17"/>
      <c r="E112" s="17"/>
      <c r="F112" s="17"/>
      <c r="G112" s="17"/>
      <c r="H112" s="17"/>
      <c r="I112" s="17"/>
      <c r="J112" s="23" t="s">
        <v>240</v>
      </c>
      <c r="K112" s="12">
        <v>2500</v>
      </c>
      <c r="L112" s="22"/>
      <c r="M112" s="22"/>
      <c r="N112" s="24"/>
      <c r="O112" s="24"/>
      <c r="P112" s="71"/>
      <c r="Q112" s="53"/>
      <c r="R112" s="19">
        <f>Q112/1000</f>
        <v>0</v>
      </c>
    </row>
    <row r="113" spans="1:18" ht="47.25">
      <c r="A113" s="9">
        <v>94</v>
      </c>
      <c r="B113" s="9">
        <v>145</v>
      </c>
      <c r="C113" s="20" t="s">
        <v>97</v>
      </c>
      <c r="D113" s="13" t="s">
        <v>660</v>
      </c>
      <c r="E113" s="13" t="s">
        <v>165</v>
      </c>
      <c r="F113" s="13" t="s">
        <v>406</v>
      </c>
      <c r="G113" s="13" t="s">
        <v>407</v>
      </c>
      <c r="H113" s="13" t="s">
        <v>269</v>
      </c>
      <c r="I113" s="13" t="s">
        <v>270</v>
      </c>
      <c r="J113" s="14" t="s">
        <v>231</v>
      </c>
      <c r="K113" s="10">
        <v>427200</v>
      </c>
      <c r="L113" s="9" t="s">
        <v>169</v>
      </c>
      <c r="M113" s="9" t="s">
        <v>170</v>
      </c>
      <c r="N113" s="15" t="s">
        <v>211</v>
      </c>
      <c r="O113" s="16" t="s">
        <v>161</v>
      </c>
      <c r="P113" s="10">
        <f>23500</f>
        <v>23500</v>
      </c>
      <c r="Q113" s="19">
        <f>(K113*100)/(100-N113-O113)+P113</f>
        <v>571192.3076923077</v>
      </c>
      <c r="R113" s="19">
        <f t="shared" si="5"/>
        <v>571.1923076923077</v>
      </c>
    </row>
    <row r="114" spans="1:18" ht="47.25">
      <c r="A114" s="9">
        <v>95</v>
      </c>
      <c r="B114" s="9">
        <v>150</v>
      </c>
      <c r="C114" s="20" t="s">
        <v>142</v>
      </c>
      <c r="D114" s="13" t="s">
        <v>652</v>
      </c>
      <c r="E114" s="13" t="s">
        <v>165</v>
      </c>
      <c r="F114" s="13" t="s">
        <v>408</v>
      </c>
      <c r="G114" s="13" t="s">
        <v>409</v>
      </c>
      <c r="H114" s="13" t="s">
        <v>269</v>
      </c>
      <c r="I114" s="13" t="s">
        <v>270</v>
      </c>
      <c r="J114" s="14" t="s">
        <v>231</v>
      </c>
      <c r="K114" s="10">
        <v>1489000</v>
      </c>
      <c r="L114" s="9" t="s">
        <v>169</v>
      </c>
      <c r="M114" s="9" t="s">
        <v>171</v>
      </c>
      <c r="N114" s="15" t="s">
        <v>214</v>
      </c>
      <c r="O114" s="16" t="s">
        <v>168</v>
      </c>
      <c r="P114" s="10">
        <f>23500</f>
        <v>23500</v>
      </c>
      <c r="Q114" s="19">
        <f>(K114*100)/(100-N114-O114)+P114</f>
        <v>1734994.2528735632</v>
      </c>
      <c r="R114" s="19">
        <f t="shared" si="5"/>
        <v>1734.9942528735633</v>
      </c>
    </row>
    <row r="115" spans="1:18" ht="15.75">
      <c r="A115" s="9"/>
      <c r="B115" s="27"/>
      <c r="C115" s="83" t="s">
        <v>638</v>
      </c>
      <c r="D115" s="66"/>
      <c r="E115" s="13"/>
      <c r="F115" s="13"/>
      <c r="G115" s="13"/>
      <c r="H115" s="13"/>
      <c r="I115" s="13"/>
      <c r="J115" s="14"/>
      <c r="K115" s="71"/>
      <c r="L115" s="27"/>
      <c r="M115" s="27"/>
      <c r="N115" s="54"/>
      <c r="O115" s="55"/>
      <c r="P115" s="71"/>
      <c r="Q115" s="19"/>
      <c r="R115" s="19"/>
    </row>
    <row r="116" spans="1:18" ht="47.25">
      <c r="A116" s="9">
        <v>96</v>
      </c>
      <c r="B116" s="9">
        <v>151</v>
      </c>
      <c r="C116" s="20" t="s">
        <v>16</v>
      </c>
      <c r="D116" s="13" t="s">
        <v>645</v>
      </c>
      <c r="E116" s="13" t="s">
        <v>166</v>
      </c>
      <c r="F116" s="74" t="s">
        <v>410</v>
      </c>
      <c r="G116" s="74" t="s">
        <v>411</v>
      </c>
      <c r="H116" s="13" t="s">
        <v>269</v>
      </c>
      <c r="I116" s="13"/>
      <c r="J116" s="14"/>
      <c r="K116" s="10">
        <f>K117+K118</f>
        <v>195300</v>
      </c>
      <c r="L116" s="9" t="s">
        <v>169</v>
      </c>
      <c r="M116" s="9" t="s">
        <v>170</v>
      </c>
      <c r="N116" s="15" t="s">
        <v>217</v>
      </c>
      <c r="O116" s="16" t="s">
        <v>161</v>
      </c>
      <c r="P116" s="10">
        <f>23500</f>
        <v>23500</v>
      </c>
      <c r="Q116" s="19">
        <f>(K116*100)/(100-N116-O116)+P116</f>
        <v>287418.91891891893</v>
      </c>
      <c r="R116" s="19">
        <f t="shared" si="5"/>
        <v>287.41891891891896</v>
      </c>
    </row>
    <row r="117" spans="1:18" s="26" customFormat="1" ht="47.25">
      <c r="A117" s="11"/>
      <c r="B117" s="22"/>
      <c r="C117" s="28" t="s">
        <v>16</v>
      </c>
      <c r="D117" s="17" t="s">
        <v>645</v>
      </c>
      <c r="E117" s="17" t="s">
        <v>166</v>
      </c>
      <c r="F117" s="17" t="s">
        <v>410</v>
      </c>
      <c r="G117" s="17" t="s">
        <v>411</v>
      </c>
      <c r="H117" s="17"/>
      <c r="I117" s="13" t="s">
        <v>270</v>
      </c>
      <c r="J117" s="23" t="s">
        <v>231</v>
      </c>
      <c r="K117" s="12">
        <v>188100</v>
      </c>
      <c r="L117" s="22"/>
      <c r="M117" s="22"/>
      <c r="N117" s="18"/>
      <c r="O117" s="24"/>
      <c r="P117" s="71"/>
      <c r="Q117" s="53"/>
      <c r="R117" s="19">
        <f t="shared" si="5"/>
        <v>0</v>
      </c>
    </row>
    <row r="118" spans="1:18" s="26" customFormat="1" ht="31.5">
      <c r="A118" s="11"/>
      <c r="B118" s="22"/>
      <c r="C118" s="28" t="s">
        <v>76</v>
      </c>
      <c r="D118" s="17"/>
      <c r="E118" s="17"/>
      <c r="F118" s="17"/>
      <c r="G118" s="17"/>
      <c r="H118" s="17"/>
      <c r="I118" s="17"/>
      <c r="J118" s="23" t="s">
        <v>240</v>
      </c>
      <c r="K118" s="12">
        <v>7200</v>
      </c>
      <c r="L118" s="22"/>
      <c r="M118" s="22"/>
      <c r="N118" s="18"/>
      <c r="O118" s="24"/>
      <c r="P118" s="71"/>
      <c r="Q118" s="53"/>
      <c r="R118" s="19">
        <f t="shared" si="5"/>
        <v>0</v>
      </c>
    </row>
    <row r="119" spans="1:18" ht="47.25">
      <c r="A119" s="9">
        <v>97</v>
      </c>
      <c r="B119" s="9">
        <v>152</v>
      </c>
      <c r="C119" s="20" t="s">
        <v>17</v>
      </c>
      <c r="D119" s="13" t="s">
        <v>664</v>
      </c>
      <c r="E119" s="13" t="s">
        <v>165</v>
      </c>
      <c r="F119" s="74" t="s">
        <v>412</v>
      </c>
      <c r="G119" s="74" t="s">
        <v>413</v>
      </c>
      <c r="H119" s="13" t="s">
        <v>269</v>
      </c>
      <c r="I119" s="13"/>
      <c r="J119" s="14"/>
      <c r="K119" s="10">
        <f>K120+K121</f>
        <v>398880</v>
      </c>
      <c r="L119" s="9" t="s">
        <v>169</v>
      </c>
      <c r="M119" s="9" t="s">
        <v>170</v>
      </c>
      <c r="N119" s="16" t="s">
        <v>211</v>
      </c>
      <c r="O119" s="16" t="s">
        <v>168</v>
      </c>
      <c r="P119" s="10">
        <f>23500</f>
        <v>23500</v>
      </c>
      <c r="Q119" s="19">
        <f>(K119*100)/(100-N119-O119)+P119</f>
        <v>541525.974025974</v>
      </c>
      <c r="R119" s="19">
        <f>Q119/1000</f>
        <v>541.525974025974</v>
      </c>
    </row>
    <row r="120" spans="1:18" s="26" customFormat="1" ht="47.25">
      <c r="A120" s="11"/>
      <c r="B120" s="22"/>
      <c r="C120" s="28" t="s">
        <v>17</v>
      </c>
      <c r="D120" s="17" t="s">
        <v>664</v>
      </c>
      <c r="E120" s="17" t="s">
        <v>165</v>
      </c>
      <c r="F120" s="17" t="s">
        <v>412</v>
      </c>
      <c r="G120" s="17" t="s">
        <v>413</v>
      </c>
      <c r="H120" s="17"/>
      <c r="I120" s="13" t="s">
        <v>270</v>
      </c>
      <c r="J120" s="23" t="s">
        <v>231</v>
      </c>
      <c r="K120" s="12">
        <v>396000</v>
      </c>
      <c r="L120" s="22"/>
      <c r="M120" s="22"/>
      <c r="N120" s="24"/>
      <c r="O120" s="24"/>
      <c r="P120" s="71"/>
      <c r="Q120" s="53"/>
      <c r="R120" s="19">
        <f>Q120/1000</f>
        <v>0</v>
      </c>
    </row>
    <row r="121" spans="1:18" s="26" customFormat="1" ht="31.5">
      <c r="A121" s="11"/>
      <c r="B121" s="22"/>
      <c r="C121" s="28" t="s">
        <v>76</v>
      </c>
      <c r="D121" s="17"/>
      <c r="E121" s="17"/>
      <c r="F121" s="17"/>
      <c r="G121" s="17"/>
      <c r="H121" s="17"/>
      <c r="I121" s="17"/>
      <c r="J121" s="23" t="s">
        <v>244</v>
      </c>
      <c r="K121" s="12">
        <v>2880</v>
      </c>
      <c r="L121" s="22"/>
      <c r="M121" s="22"/>
      <c r="N121" s="24"/>
      <c r="O121" s="24"/>
      <c r="P121" s="71"/>
      <c r="Q121" s="53"/>
      <c r="R121" s="19">
        <f>Q121/1000</f>
        <v>0</v>
      </c>
    </row>
    <row r="122" spans="1:18" ht="47.25">
      <c r="A122" s="9">
        <v>98</v>
      </c>
      <c r="B122" s="9">
        <v>156</v>
      </c>
      <c r="C122" s="20" t="s">
        <v>25</v>
      </c>
      <c r="D122" s="13" t="s">
        <v>645</v>
      </c>
      <c r="E122" s="13" t="s">
        <v>165</v>
      </c>
      <c r="F122" s="13" t="s">
        <v>414</v>
      </c>
      <c r="G122" s="13" t="s">
        <v>415</v>
      </c>
      <c r="H122" s="13" t="s">
        <v>269</v>
      </c>
      <c r="I122" s="13" t="s">
        <v>270</v>
      </c>
      <c r="J122" s="14" t="s">
        <v>231</v>
      </c>
      <c r="K122" s="10">
        <v>298000</v>
      </c>
      <c r="L122" s="9" t="s">
        <v>169</v>
      </c>
      <c r="M122" s="9" t="s">
        <v>170</v>
      </c>
      <c r="N122" s="15" t="s">
        <v>211</v>
      </c>
      <c r="O122" s="16" t="s">
        <v>161</v>
      </c>
      <c r="P122" s="10">
        <f>23500</f>
        <v>23500</v>
      </c>
      <c r="Q122" s="19">
        <f>(K122*100)/(100-N122-O122)+P122</f>
        <v>405551.28205128206</v>
      </c>
      <c r="R122" s="19">
        <f>Q122/1000</f>
        <v>405.55128205128204</v>
      </c>
    </row>
    <row r="123" spans="1:18" ht="47.25">
      <c r="A123" s="9">
        <v>99</v>
      </c>
      <c r="B123" s="9">
        <v>157</v>
      </c>
      <c r="C123" s="20" t="s">
        <v>47</v>
      </c>
      <c r="D123" s="13" t="s">
        <v>660</v>
      </c>
      <c r="E123" s="13" t="s">
        <v>165</v>
      </c>
      <c r="F123" s="13" t="s">
        <v>416</v>
      </c>
      <c r="G123" s="13" t="s">
        <v>417</v>
      </c>
      <c r="H123" s="13" t="s">
        <v>269</v>
      </c>
      <c r="I123" s="13" t="s">
        <v>270</v>
      </c>
      <c r="J123" s="14" t="s">
        <v>231</v>
      </c>
      <c r="K123" s="10">
        <v>743200</v>
      </c>
      <c r="L123" s="9" t="s">
        <v>169</v>
      </c>
      <c r="M123" s="9" t="s">
        <v>170</v>
      </c>
      <c r="N123" s="15" t="s">
        <v>212</v>
      </c>
      <c r="O123" s="16" t="s">
        <v>161</v>
      </c>
      <c r="P123" s="10">
        <f>23500</f>
        <v>23500</v>
      </c>
      <c r="Q123" s="19">
        <f>(K123*100)/(100-N123-O123)+P123</f>
        <v>918921.686746988</v>
      </c>
      <c r="R123" s="19">
        <f t="shared" si="5"/>
        <v>918.921686746988</v>
      </c>
    </row>
    <row r="124" spans="1:18" ht="47.25">
      <c r="A124" s="9">
        <v>101</v>
      </c>
      <c r="B124" s="9">
        <v>160</v>
      </c>
      <c r="C124" s="20" t="s">
        <v>156</v>
      </c>
      <c r="D124" s="13" t="s">
        <v>649</v>
      </c>
      <c r="E124" s="13" t="s">
        <v>165</v>
      </c>
      <c r="F124" s="13" t="s">
        <v>416</v>
      </c>
      <c r="G124" s="13" t="s">
        <v>417</v>
      </c>
      <c r="H124" s="13" t="s">
        <v>269</v>
      </c>
      <c r="I124" s="13"/>
      <c r="J124" s="14"/>
      <c r="K124" s="10">
        <f>K125+K126</f>
        <v>981400</v>
      </c>
      <c r="L124" s="9" t="s">
        <v>169</v>
      </c>
      <c r="M124" s="9" t="s">
        <v>170</v>
      </c>
      <c r="N124" s="15" t="s">
        <v>212</v>
      </c>
      <c r="O124" s="16" t="s">
        <v>168</v>
      </c>
      <c r="P124" s="10">
        <f>23500</f>
        <v>23500</v>
      </c>
      <c r="Q124" s="19">
        <f>(K124*100)/(100-N124-O124)+P124</f>
        <v>1220329.268292683</v>
      </c>
      <c r="R124" s="19">
        <f t="shared" si="5"/>
        <v>1220.3292682926829</v>
      </c>
    </row>
    <row r="125" spans="1:18" s="26" customFormat="1" ht="47.25">
      <c r="A125" s="11"/>
      <c r="B125" s="22"/>
      <c r="C125" s="28" t="s">
        <v>156</v>
      </c>
      <c r="D125" s="17" t="s">
        <v>649</v>
      </c>
      <c r="E125" s="17" t="s">
        <v>165</v>
      </c>
      <c r="F125" s="17" t="s">
        <v>418</v>
      </c>
      <c r="G125" s="17" t="s">
        <v>419</v>
      </c>
      <c r="H125" s="17"/>
      <c r="I125" s="13" t="s">
        <v>270</v>
      </c>
      <c r="J125" s="23" t="s">
        <v>231</v>
      </c>
      <c r="K125" s="12">
        <v>967000</v>
      </c>
      <c r="L125" s="22"/>
      <c r="M125" s="22"/>
      <c r="N125" s="18"/>
      <c r="O125" s="24"/>
      <c r="P125" s="71"/>
      <c r="Q125" s="53"/>
      <c r="R125" s="19">
        <f t="shared" si="5"/>
        <v>0</v>
      </c>
    </row>
    <row r="126" spans="1:18" s="26" customFormat="1" ht="31.5">
      <c r="A126" s="11"/>
      <c r="B126" s="22"/>
      <c r="C126" s="28" t="s">
        <v>76</v>
      </c>
      <c r="D126" s="17"/>
      <c r="E126" s="17"/>
      <c r="F126" s="17"/>
      <c r="G126" s="17"/>
      <c r="H126" s="17"/>
      <c r="I126" s="17"/>
      <c r="J126" s="23" t="s">
        <v>239</v>
      </c>
      <c r="K126" s="12">
        <v>14400</v>
      </c>
      <c r="L126" s="22"/>
      <c r="M126" s="22"/>
      <c r="N126" s="18"/>
      <c r="O126" s="24"/>
      <c r="P126" s="71"/>
      <c r="Q126" s="53"/>
      <c r="R126" s="19">
        <f t="shared" si="5"/>
        <v>0</v>
      </c>
    </row>
    <row r="127" spans="1:18" ht="47.25">
      <c r="A127" s="9">
        <v>102</v>
      </c>
      <c r="B127" s="9">
        <v>162</v>
      </c>
      <c r="C127" s="20" t="s">
        <v>108</v>
      </c>
      <c r="D127" s="13" t="s">
        <v>656</v>
      </c>
      <c r="E127" s="13" t="s">
        <v>166</v>
      </c>
      <c r="F127" s="17" t="s">
        <v>420</v>
      </c>
      <c r="G127" s="17" t="s">
        <v>307</v>
      </c>
      <c r="H127" s="13" t="s">
        <v>269</v>
      </c>
      <c r="I127" s="13"/>
      <c r="J127" s="14"/>
      <c r="K127" s="10">
        <f>K128+K129</f>
        <v>197520</v>
      </c>
      <c r="L127" s="9" t="s">
        <v>169</v>
      </c>
      <c r="M127" s="9" t="s">
        <v>170</v>
      </c>
      <c r="N127" s="15" t="s">
        <v>212</v>
      </c>
      <c r="O127" s="16" t="s">
        <v>161</v>
      </c>
      <c r="P127" s="10">
        <f>23500</f>
        <v>23500</v>
      </c>
      <c r="Q127" s="19">
        <f>(K127*100)/(100-N127-O127)+P127</f>
        <v>261475.90361445784</v>
      </c>
      <c r="R127" s="19">
        <f t="shared" si="5"/>
        <v>261.4759036144578</v>
      </c>
    </row>
    <row r="128" spans="1:18" s="26" customFormat="1" ht="31.5">
      <c r="A128" s="11"/>
      <c r="B128" s="22"/>
      <c r="C128" s="28" t="s">
        <v>108</v>
      </c>
      <c r="D128" s="17" t="s">
        <v>656</v>
      </c>
      <c r="E128" s="17" t="s">
        <v>166</v>
      </c>
      <c r="F128" s="17" t="s">
        <v>420</v>
      </c>
      <c r="G128" s="17" t="s">
        <v>307</v>
      </c>
      <c r="H128" s="17"/>
      <c r="I128" s="13" t="s">
        <v>270</v>
      </c>
      <c r="J128" s="23" t="s">
        <v>231</v>
      </c>
      <c r="K128" s="12">
        <v>186000</v>
      </c>
      <c r="L128" s="22"/>
      <c r="M128" s="22"/>
      <c r="N128" s="18"/>
      <c r="O128" s="24"/>
      <c r="P128" s="71"/>
      <c r="Q128" s="53"/>
      <c r="R128" s="19">
        <f t="shared" si="5"/>
        <v>0</v>
      </c>
    </row>
    <row r="129" spans="1:18" s="26" customFormat="1" ht="15.75">
      <c r="A129" s="11"/>
      <c r="B129" s="22"/>
      <c r="C129" s="28" t="s">
        <v>76</v>
      </c>
      <c r="D129" s="17"/>
      <c r="E129" s="17"/>
      <c r="F129" s="17"/>
      <c r="G129" s="17"/>
      <c r="H129" s="17"/>
      <c r="I129" s="17"/>
      <c r="J129" s="23" t="s">
        <v>242</v>
      </c>
      <c r="K129" s="12">
        <v>11520</v>
      </c>
      <c r="L129" s="22"/>
      <c r="M129" s="22"/>
      <c r="N129" s="18"/>
      <c r="O129" s="24"/>
      <c r="P129" s="71"/>
      <c r="Q129" s="53"/>
      <c r="R129" s="19">
        <f t="shared" si="5"/>
        <v>0</v>
      </c>
    </row>
    <row r="130" spans="1:18" ht="47.25">
      <c r="A130" s="9">
        <v>103</v>
      </c>
      <c r="B130" s="9">
        <v>163</v>
      </c>
      <c r="C130" s="20" t="s">
        <v>125</v>
      </c>
      <c r="D130" s="13" t="s">
        <v>645</v>
      </c>
      <c r="E130" s="13" t="s">
        <v>165</v>
      </c>
      <c r="F130" s="74" t="s">
        <v>421</v>
      </c>
      <c r="G130" s="74" t="s">
        <v>422</v>
      </c>
      <c r="H130" s="13" t="s">
        <v>269</v>
      </c>
      <c r="I130" s="13"/>
      <c r="J130" s="14"/>
      <c r="K130" s="10">
        <f>K131+K132</f>
        <v>316520</v>
      </c>
      <c r="L130" s="9" t="s">
        <v>169</v>
      </c>
      <c r="M130" s="9" t="s">
        <v>170</v>
      </c>
      <c r="N130" s="15" t="s">
        <v>216</v>
      </c>
      <c r="O130" s="16" t="s">
        <v>161</v>
      </c>
      <c r="P130" s="10">
        <f>23500</f>
        <v>23500</v>
      </c>
      <c r="Q130" s="19">
        <f>(K130*100)/(100-N130-O130)+P130</f>
        <v>457089.0410958904</v>
      </c>
      <c r="R130" s="19">
        <f t="shared" si="5"/>
        <v>457.0890410958904</v>
      </c>
    </row>
    <row r="131" spans="1:18" s="26" customFormat="1" ht="31.5">
      <c r="A131" s="11"/>
      <c r="B131" s="22"/>
      <c r="C131" s="28" t="s">
        <v>125</v>
      </c>
      <c r="D131" s="17" t="s">
        <v>645</v>
      </c>
      <c r="E131" s="17" t="s">
        <v>165</v>
      </c>
      <c r="F131" s="17" t="s">
        <v>421</v>
      </c>
      <c r="G131" s="17" t="s">
        <v>422</v>
      </c>
      <c r="H131" s="17"/>
      <c r="I131" s="13" t="s">
        <v>270</v>
      </c>
      <c r="J131" s="23" t="s">
        <v>231</v>
      </c>
      <c r="K131" s="12">
        <v>305000</v>
      </c>
      <c r="L131" s="22"/>
      <c r="M131" s="22"/>
      <c r="N131" s="18"/>
      <c r="O131" s="24"/>
      <c r="P131" s="71"/>
      <c r="Q131" s="53"/>
      <c r="R131" s="19">
        <f t="shared" si="5"/>
        <v>0</v>
      </c>
    </row>
    <row r="132" spans="1:18" s="26" customFormat="1" ht="15.75">
      <c r="A132" s="11"/>
      <c r="B132" s="22"/>
      <c r="C132" s="28" t="s">
        <v>76</v>
      </c>
      <c r="D132" s="17"/>
      <c r="E132" s="17"/>
      <c r="F132" s="17"/>
      <c r="G132" s="17"/>
      <c r="H132" s="17"/>
      <c r="I132" s="17"/>
      <c r="J132" s="23" t="s">
        <v>242</v>
      </c>
      <c r="K132" s="12">
        <v>11520</v>
      </c>
      <c r="L132" s="22"/>
      <c r="M132" s="22"/>
      <c r="N132" s="18"/>
      <c r="O132" s="24"/>
      <c r="P132" s="71"/>
      <c r="Q132" s="53"/>
      <c r="R132" s="19">
        <f t="shared" si="5"/>
        <v>0</v>
      </c>
    </row>
    <row r="133" spans="1:18" ht="47.25">
      <c r="A133" s="9">
        <v>104</v>
      </c>
      <c r="B133" s="9">
        <v>164</v>
      </c>
      <c r="C133" s="20" t="s">
        <v>128</v>
      </c>
      <c r="D133" s="13" t="s">
        <v>660</v>
      </c>
      <c r="E133" s="13" t="s">
        <v>166</v>
      </c>
      <c r="F133" s="13" t="s">
        <v>423</v>
      </c>
      <c r="G133" s="13" t="s">
        <v>294</v>
      </c>
      <c r="H133" s="13" t="s">
        <v>269</v>
      </c>
      <c r="I133" s="13" t="s">
        <v>270</v>
      </c>
      <c r="J133" s="14" t="s">
        <v>231</v>
      </c>
      <c r="K133" s="10">
        <v>184000</v>
      </c>
      <c r="L133" s="9" t="s">
        <v>169</v>
      </c>
      <c r="M133" s="9" t="s">
        <v>170</v>
      </c>
      <c r="N133" s="15" t="s">
        <v>212</v>
      </c>
      <c r="O133" s="16" t="s">
        <v>161</v>
      </c>
      <c r="P133" s="10">
        <f>23500</f>
        <v>23500</v>
      </c>
      <c r="Q133" s="19">
        <f>(K133*100)/(100-N133-O133)+P133</f>
        <v>245186.7469879518</v>
      </c>
      <c r="R133" s="19">
        <f>Q133/1000</f>
        <v>245.1867469879518</v>
      </c>
    </row>
    <row r="134" spans="1:18" ht="47.25">
      <c r="A134" s="9">
        <v>105</v>
      </c>
      <c r="B134" s="9">
        <v>166</v>
      </c>
      <c r="C134" s="20" t="s">
        <v>130</v>
      </c>
      <c r="D134" s="13" t="s">
        <v>645</v>
      </c>
      <c r="E134" s="13" t="s">
        <v>165</v>
      </c>
      <c r="F134" s="74" t="s">
        <v>424</v>
      </c>
      <c r="G134" s="74" t="s">
        <v>425</v>
      </c>
      <c r="H134" s="13" t="s">
        <v>269</v>
      </c>
      <c r="I134" s="13"/>
      <c r="J134" s="14"/>
      <c r="K134" s="10">
        <f>K135+K136</f>
        <v>316800</v>
      </c>
      <c r="L134" s="9" t="s">
        <v>169</v>
      </c>
      <c r="M134" s="9" t="s">
        <v>170</v>
      </c>
      <c r="N134" s="15" t="s">
        <v>216</v>
      </c>
      <c r="O134" s="16" t="s">
        <v>161</v>
      </c>
      <c r="P134" s="10">
        <f>23500</f>
        <v>23500</v>
      </c>
      <c r="Q134" s="19">
        <f>(K134*100)/(100-N134-O134)+P134</f>
        <v>457472.602739726</v>
      </c>
      <c r="R134" s="19">
        <f t="shared" si="5"/>
        <v>457.472602739726</v>
      </c>
    </row>
    <row r="135" spans="1:18" s="26" customFormat="1" ht="31.5">
      <c r="A135" s="11"/>
      <c r="B135" s="22"/>
      <c r="C135" s="28" t="s">
        <v>130</v>
      </c>
      <c r="D135" s="17" t="s">
        <v>645</v>
      </c>
      <c r="E135" s="17" t="s">
        <v>165</v>
      </c>
      <c r="F135" s="17" t="s">
        <v>424</v>
      </c>
      <c r="G135" s="17" t="s">
        <v>425</v>
      </c>
      <c r="H135" s="17"/>
      <c r="I135" s="13" t="s">
        <v>270</v>
      </c>
      <c r="J135" s="23" t="s">
        <v>231</v>
      </c>
      <c r="K135" s="12">
        <v>302400</v>
      </c>
      <c r="L135" s="22"/>
      <c r="M135" s="22"/>
      <c r="N135" s="18"/>
      <c r="O135" s="24"/>
      <c r="P135" s="71"/>
      <c r="Q135" s="25"/>
      <c r="R135" s="19">
        <f t="shared" si="5"/>
        <v>0</v>
      </c>
    </row>
    <row r="136" spans="1:18" s="26" customFormat="1" ht="31.5">
      <c r="A136" s="11"/>
      <c r="B136" s="22"/>
      <c r="C136" s="28" t="s">
        <v>76</v>
      </c>
      <c r="D136" s="17"/>
      <c r="E136" s="17"/>
      <c r="F136" s="17"/>
      <c r="G136" s="17"/>
      <c r="H136" s="17"/>
      <c r="I136" s="17"/>
      <c r="J136" s="23" t="s">
        <v>239</v>
      </c>
      <c r="K136" s="12">
        <v>14400</v>
      </c>
      <c r="L136" s="22"/>
      <c r="M136" s="22"/>
      <c r="N136" s="18"/>
      <c r="O136" s="24"/>
      <c r="P136" s="71"/>
      <c r="Q136" s="25"/>
      <c r="R136" s="19">
        <f t="shared" si="5"/>
        <v>0</v>
      </c>
    </row>
    <row r="137" spans="1:18" ht="15.75">
      <c r="A137" s="9"/>
      <c r="B137" s="27"/>
      <c r="C137" s="83" t="s">
        <v>184</v>
      </c>
      <c r="D137" s="66"/>
      <c r="E137" s="13"/>
      <c r="F137" s="13"/>
      <c r="G137" s="13"/>
      <c r="H137" s="13"/>
      <c r="I137" s="13"/>
      <c r="J137" s="14"/>
      <c r="K137" s="71"/>
      <c r="L137" s="27"/>
      <c r="M137" s="27"/>
      <c r="N137" s="54"/>
      <c r="O137" s="55"/>
      <c r="P137" s="71"/>
      <c r="Q137" s="19"/>
      <c r="R137" s="19"/>
    </row>
    <row r="138" spans="1:18" ht="47.25">
      <c r="A138" s="9">
        <v>108</v>
      </c>
      <c r="B138" s="9">
        <v>169</v>
      </c>
      <c r="C138" s="20" t="s">
        <v>9</v>
      </c>
      <c r="D138" s="13" t="s">
        <v>665</v>
      </c>
      <c r="E138" s="13" t="s">
        <v>166</v>
      </c>
      <c r="F138" s="13" t="s">
        <v>426</v>
      </c>
      <c r="G138" s="13" t="s">
        <v>427</v>
      </c>
      <c r="H138" s="13" t="s">
        <v>269</v>
      </c>
      <c r="I138" s="13" t="s">
        <v>270</v>
      </c>
      <c r="J138" s="14" t="s">
        <v>231</v>
      </c>
      <c r="K138" s="10">
        <v>1031100</v>
      </c>
      <c r="L138" s="9" t="s">
        <v>169</v>
      </c>
      <c r="M138" s="9" t="s">
        <v>170</v>
      </c>
      <c r="N138" s="15" t="s">
        <v>221</v>
      </c>
      <c r="O138" s="16" t="s">
        <v>168</v>
      </c>
      <c r="P138" s="10">
        <f>23500</f>
        <v>23500</v>
      </c>
      <c r="Q138" s="19">
        <f>(K138*100)/(100-N138-O138)+P138</f>
        <v>1380210.5263157894</v>
      </c>
      <c r="R138" s="19">
        <f t="shared" si="5"/>
        <v>1380.2105263157894</v>
      </c>
    </row>
    <row r="139" spans="1:18" ht="47.25">
      <c r="A139" s="9">
        <v>109</v>
      </c>
      <c r="B139" s="9">
        <v>170</v>
      </c>
      <c r="C139" s="20" t="s">
        <v>12</v>
      </c>
      <c r="D139" s="13" t="s">
        <v>650</v>
      </c>
      <c r="E139" s="13" t="s">
        <v>167</v>
      </c>
      <c r="F139" s="13" t="s">
        <v>428</v>
      </c>
      <c r="G139" s="13" t="s">
        <v>429</v>
      </c>
      <c r="H139" s="13" t="s">
        <v>269</v>
      </c>
      <c r="I139" s="13" t="s">
        <v>270</v>
      </c>
      <c r="J139" s="14" t="s">
        <v>231</v>
      </c>
      <c r="K139" s="10">
        <v>205000</v>
      </c>
      <c r="L139" s="9" t="s">
        <v>169</v>
      </c>
      <c r="M139" s="9" t="s">
        <v>170</v>
      </c>
      <c r="N139" s="15" t="s">
        <v>211</v>
      </c>
      <c r="O139" s="16" t="s">
        <v>161</v>
      </c>
      <c r="P139" s="10">
        <f>23500</f>
        <v>23500</v>
      </c>
      <c r="Q139" s="19">
        <f>(K139*100)/(100-N139-O139)+P139</f>
        <v>286320.5128205128</v>
      </c>
      <c r="R139" s="19">
        <f t="shared" si="5"/>
        <v>286.3205128205128</v>
      </c>
    </row>
    <row r="140" spans="1:18" ht="47.25">
      <c r="A140" s="9">
        <v>110</v>
      </c>
      <c r="B140" s="9">
        <v>171</v>
      </c>
      <c r="C140" s="20" t="s">
        <v>20</v>
      </c>
      <c r="D140" s="13" t="s">
        <v>654</v>
      </c>
      <c r="E140" s="13" t="s">
        <v>167</v>
      </c>
      <c r="F140" s="13" t="s">
        <v>430</v>
      </c>
      <c r="G140" s="13" t="s">
        <v>431</v>
      </c>
      <c r="H140" s="13" t="s">
        <v>269</v>
      </c>
      <c r="I140" s="13" t="s">
        <v>270</v>
      </c>
      <c r="J140" s="14" t="s">
        <v>231</v>
      </c>
      <c r="K140" s="10">
        <v>363000</v>
      </c>
      <c r="L140" s="9" t="s">
        <v>169</v>
      </c>
      <c r="M140" s="9" t="s">
        <v>170</v>
      </c>
      <c r="N140" s="16" t="s">
        <v>212</v>
      </c>
      <c r="O140" s="16" t="s">
        <v>168</v>
      </c>
      <c r="P140" s="10">
        <f>23500</f>
        <v>23500</v>
      </c>
      <c r="Q140" s="19">
        <f>(K140*100)/(100-N140-O140)+P140</f>
        <v>466182.9268292683</v>
      </c>
      <c r="R140" s="19">
        <f t="shared" si="5"/>
        <v>466.1829268292683</v>
      </c>
    </row>
    <row r="141" spans="1:18" ht="47.25">
      <c r="A141" s="9">
        <v>112</v>
      </c>
      <c r="B141" s="9">
        <v>173</v>
      </c>
      <c r="C141" s="20" t="s">
        <v>42</v>
      </c>
      <c r="D141" s="13" t="s">
        <v>665</v>
      </c>
      <c r="E141" s="13" t="s">
        <v>166</v>
      </c>
      <c r="F141" s="74" t="s">
        <v>432</v>
      </c>
      <c r="G141" s="74" t="s">
        <v>433</v>
      </c>
      <c r="H141" s="13" t="s">
        <v>269</v>
      </c>
      <c r="I141" s="13"/>
      <c r="J141" s="14"/>
      <c r="K141" s="10">
        <f>K142+K143</f>
        <v>1918400</v>
      </c>
      <c r="L141" s="9" t="s">
        <v>169</v>
      </c>
      <c r="M141" s="9" t="s">
        <v>170</v>
      </c>
      <c r="N141" s="15" t="s">
        <v>223</v>
      </c>
      <c r="O141" s="16" t="s">
        <v>168</v>
      </c>
      <c r="P141" s="10">
        <f>23500</f>
        <v>23500</v>
      </c>
      <c r="Q141" s="19">
        <f>(K141*100)/(100-N141-O141)+P141</f>
        <v>2615932.4324324327</v>
      </c>
      <c r="R141" s="19">
        <f>Q141/1000</f>
        <v>2615.9324324324325</v>
      </c>
    </row>
    <row r="142" spans="1:18" s="26" customFormat="1" ht="31.5">
      <c r="A142" s="11"/>
      <c r="B142" s="22"/>
      <c r="C142" s="28" t="s">
        <v>42</v>
      </c>
      <c r="D142" s="17" t="s">
        <v>665</v>
      </c>
      <c r="E142" s="17" t="s">
        <v>166</v>
      </c>
      <c r="F142" s="17" t="s">
        <v>432</v>
      </c>
      <c r="G142" s="17" t="s">
        <v>433</v>
      </c>
      <c r="H142" s="17"/>
      <c r="I142" s="13" t="s">
        <v>270</v>
      </c>
      <c r="J142" s="23" t="s">
        <v>231</v>
      </c>
      <c r="K142" s="12">
        <v>1914700</v>
      </c>
      <c r="L142" s="22"/>
      <c r="M142" s="22"/>
      <c r="N142" s="18"/>
      <c r="O142" s="24"/>
      <c r="P142" s="71"/>
      <c r="Q142" s="53"/>
      <c r="R142" s="19">
        <f>Q142/1000</f>
        <v>0</v>
      </c>
    </row>
    <row r="143" spans="1:18" s="26" customFormat="1" ht="15.75">
      <c r="A143" s="11"/>
      <c r="B143" s="22"/>
      <c r="C143" s="28" t="s">
        <v>151</v>
      </c>
      <c r="D143" s="17"/>
      <c r="E143" s="17"/>
      <c r="F143" s="17"/>
      <c r="G143" s="17"/>
      <c r="H143" s="17"/>
      <c r="I143" s="17"/>
      <c r="J143" s="23" t="s">
        <v>234</v>
      </c>
      <c r="K143" s="12">
        <v>3700</v>
      </c>
      <c r="L143" s="22"/>
      <c r="M143" s="22"/>
      <c r="N143" s="18"/>
      <c r="O143" s="24"/>
      <c r="P143" s="71"/>
      <c r="Q143" s="53"/>
      <c r="R143" s="19">
        <f>Q143/1000</f>
        <v>0</v>
      </c>
    </row>
    <row r="144" spans="1:18" ht="47.25">
      <c r="A144" s="9">
        <v>114</v>
      </c>
      <c r="B144" s="9">
        <v>176</v>
      </c>
      <c r="C144" s="20" t="s">
        <v>118</v>
      </c>
      <c r="D144" s="13" t="s">
        <v>652</v>
      </c>
      <c r="E144" s="13" t="s">
        <v>165</v>
      </c>
      <c r="F144" s="13" t="s">
        <v>434</v>
      </c>
      <c r="G144" s="13" t="s">
        <v>435</v>
      </c>
      <c r="H144" s="13" t="s">
        <v>269</v>
      </c>
      <c r="I144" s="13" t="s">
        <v>270</v>
      </c>
      <c r="J144" s="14" t="s">
        <v>231</v>
      </c>
      <c r="K144" s="10">
        <v>375000</v>
      </c>
      <c r="L144" s="9" t="s">
        <v>169</v>
      </c>
      <c r="M144" s="9" t="s">
        <v>171</v>
      </c>
      <c r="N144" s="15" t="s">
        <v>212</v>
      </c>
      <c r="O144" s="16" t="s">
        <v>161</v>
      </c>
      <c r="P144" s="10">
        <f>23500</f>
        <v>23500</v>
      </c>
      <c r="Q144" s="19">
        <f>(K144*100)/(100-N144-O144)+P144</f>
        <v>475307.2289156627</v>
      </c>
      <c r="R144" s="19">
        <f aca="true" t="shared" si="7" ref="R144:R154">Q144/1000</f>
        <v>475.3072289156627</v>
      </c>
    </row>
    <row r="145" spans="1:18" ht="47.25">
      <c r="A145" s="9">
        <v>115</v>
      </c>
      <c r="B145" s="9">
        <v>177</v>
      </c>
      <c r="C145" s="20" t="s">
        <v>129</v>
      </c>
      <c r="D145" s="13" t="s">
        <v>665</v>
      </c>
      <c r="E145" s="13" t="s">
        <v>167</v>
      </c>
      <c r="F145" s="13" t="s">
        <v>436</v>
      </c>
      <c r="G145" s="13" t="s">
        <v>437</v>
      </c>
      <c r="H145" s="13" t="s">
        <v>269</v>
      </c>
      <c r="I145" s="13" t="s">
        <v>270</v>
      </c>
      <c r="J145" s="14" t="s">
        <v>231</v>
      </c>
      <c r="K145" s="10">
        <v>4251500</v>
      </c>
      <c r="L145" s="9" t="s">
        <v>169</v>
      </c>
      <c r="M145" s="9" t="s">
        <v>171</v>
      </c>
      <c r="N145" s="15" t="s">
        <v>219</v>
      </c>
      <c r="O145" s="16" t="s">
        <v>168</v>
      </c>
      <c r="P145" s="10">
        <f>23500</f>
        <v>23500</v>
      </c>
      <c r="Q145" s="19">
        <f>(K145*100)/(100-N145-O145)+P145</f>
        <v>5084809.523809524</v>
      </c>
      <c r="R145" s="19">
        <f t="shared" si="7"/>
        <v>5084.809523809524</v>
      </c>
    </row>
    <row r="146" spans="1:18" ht="15.75">
      <c r="A146" s="9"/>
      <c r="B146" s="27"/>
      <c r="C146" s="83" t="s">
        <v>718</v>
      </c>
      <c r="D146" s="66"/>
      <c r="E146" s="13"/>
      <c r="F146" s="13"/>
      <c r="G146" s="13"/>
      <c r="H146" s="13"/>
      <c r="I146" s="13"/>
      <c r="J146" s="14"/>
      <c r="K146" s="71"/>
      <c r="L146" s="27"/>
      <c r="M146" s="27"/>
      <c r="N146" s="54"/>
      <c r="O146" s="55"/>
      <c r="P146" s="71"/>
      <c r="Q146" s="19"/>
      <c r="R146" s="19"/>
    </row>
    <row r="147" spans="1:18" ht="47.25">
      <c r="A147" s="9">
        <v>116</v>
      </c>
      <c r="B147" s="9">
        <v>179</v>
      </c>
      <c r="C147" s="20" t="s">
        <v>15</v>
      </c>
      <c r="D147" s="13" t="s">
        <v>660</v>
      </c>
      <c r="E147" s="13" t="s">
        <v>165</v>
      </c>
      <c r="F147" s="13" t="s">
        <v>438</v>
      </c>
      <c r="G147" s="13" t="s">
        <v>439</v>
      </c>
      <c r="H147" s="13" t="s">
        <v>269</v>
      </c>
      <c r="I147" s="13" t="s">
        <v>270</v>
      </c>
      <c r="J147" s="14" t="s">
        <v>231</v>
      </c>
      <c r="K147" s="10">
        <v>568000</v>
      </c>
      <c r="L147" s="9" t="s">
        <v>169</v>
      </c>
      <c r="M147" s="9" t="s">
        <v>170</v>
      </c>
      <c r="N147" s="15" t="s">
        <v>218</v>
      </c>
      <c r="O147" s="16" t="s">
        <v>161</v>
      </c>
      <c r="P147" s="10">
        <f>23500</f>
        <v>23500</v>
      </c>
      <c r="Q147" s="19">
        <f aca="true" t="shared" si="8" ref="Q147:Q153">(K147*100)/(100-N147-O147)+P147</f>
        <v>733500</v>
      </c>
      <c r="R147" s="19">
        <f t="shared" si="7"/>
        <v>733.5</v>
      </c>
    </row>
    <row r="148" spans="1:18" ht="47.25">
      <c r="A148" s="9">
        <v>117</v>
      </c>
      <c r="B148" s="9">
        <v>180</v>
      </c>
      <c r="C148" s="20" t="s">
        <v>628</v>
      </c>
      <c r="D148" s="13" t="s">
        <v>666</v>
      </c>
      <c r="E148" s="13" t="s">
        <v>166</v>
      </c>
      <c r="F148" s="13" t="s">
        <v>440</v>
      </c>
      <c r="G148" s="13" t="s">
        <v>441</v>
      </c>
      <c r="H148" s="13" t="s">
        <v>269</v>
      </c>
      <c r="I148" s="13" t="s">
        <v>270</v>
      </c>
      <c r="J148" s="14" t="s">
        <v>231</v>
      </c>
      <c r="K148" s="10">
        <v>214100</v>
      </c>
      <c r="L148" s="9" t="s">
        <v>169</v>
      </c>
      <c r="M148" s="9" t="s">
        <v>170</v>
      </c>
      <c r="N148" s="16" t="s">
        <v>211</v>
      </c>
      <c r="O148" s="16" t="s">
        <v>168</v>
      </c>
      <c r="P148" s="10">
        <f>23500</f>
        <v>23500</v>
      </c>
      <c r="Q148" s="19">
        <f t="shared" si="8"/>
        <v>301551.94805194804</v>
      </c>
      <c r="R148" s="19">
        <f t="shared" si="7"/>
        <v>301.55194805194805</v>
      </c>
    </row>
    <row r="149" spans="1:18" ht="47.25">
      <c r="A149" s="9">
        <v>118</v>
      </c>
      <c r="B149" s="9">
        <v>182</v>
      </c>
      <c r="C149" s="20" t="s">
        <v>71</v>
      </c>
      <c r="D149" s="13" t="s">
        <v>668</v>
      </c>
      <c r="E149" s="13" t="s">
        <v>166</v>
      </c>
      <c r="F149" s="13" t="s">
        <v>442</v>
      </c>
      <c r="G149" s="13" t="s">
        <v>443</v>
      </c>
      <c r="H149" s="13" t="s">
        <v>269</v>
      </c>
      <c r="I149" s="13" t="s">
        <v>270</v>
      </c>
      <c r="J149" s="14" t="s">
        <v>231</v>
      </c>
      <c r="K149" s="10">
        <v>558000</v>
      </c>
      <c r="L149" s="9" t="s">
        <v>169</v>
      </c>
      <c r="M149" s="9" t="s">
        <v>170</v>
      </c>
      <c r="N149" s="15" t="s">
        <v>216</v>
      </c>
      <c r="O149" s="16" t="s">
        <v>168</v>
      </c>
      <c r="P149" s="10">
        <f>23500</f>
        <v>23500</v>
      </c>
      <c r="Q149" s="19">
        <f t="shared" si="8"/>
        <v>798500</v>
      </c>
      <c r="R149" s="19">
        <f t="shared" si="7"/>
        <v>798.5</v>
      </c>
    </row>
    <row r="150" spans="1:18" ht="47.25">
      <c r="A150" s="9">
        <v>121</v>
      </c>
      <c r="B150" s="9">
        <v>185</v>
      </c>
      <c r="C150" s="20" t="s">
        <v>109</v>
      </c>
      <c r="D150" s="13" t="s">
        <v>660</v>
      </c>
      <c r="E150" s="13" t="s">
        <v>167</v>
      </c>
      <c r="F150" s="13" t="s">
        <v>444</v>
      </c>
      <c r="G150" s="13" t="s">
        <v>445</v>
      </c>
      <c r="H150" s="13" t="s">
        <v>269</v>
      </c>
      <c r="I150" s="13" t="s">
        <v>270</v>
      </c>
      <c r="J150" s="14" t="s">
        <v>231</v>
      </c>
      <c r="K150" s="10">
        <v>350000</v>
      </c>
      <c r="L150" s="9" t="s">
        <v>169</v>
      </c>
      <c r="M150" s="9" t="s">
        <v>170</v>
      </c>
      <c r="N150" s="15" t="s">
        <v>216</v>
      </c>
      <c r="O150" s="16" t="s">
        <v>161</v>
      </c>
      <c r="P150" s="10">
        <f>23500</f>
        <v>23500</v>
      </c>
      <c r="Q150" s="19">
        <f t="shared" si="8"/>
        <v>502952.05479452055</v>
      </c>
      <c r="R150" s="19">
        <f t="shared" si="7"/>
        <v>502.95205479452056</v>
      </c>
    </row>
    <row r="151" spans="1:18" ht="47.25">
      <c r="A151" s="9">
        <v>122</v>
      </c>
      <c r="B151" s="9">
        <v>186</v>
      </c>
      <c r="C151" s="20" t="s">
        <v>113</v>
      </c>
      <c r="D151" s="13" t="s">
        <v>669</v>
      </c>
      <c r="E151" s="13" t="s">
        <v>166</v>
      </c>
      <c r="F151" s="13" t="s">
        <v>446</v>
      </c>
      <c r="G151" s="13" t="s">
        <v>447</v>
      </c>
      <c r="H151" s="13" t="s">
        <v>269</v>
      </c>
      <c r="I151" s="13" t="s">
        <v>270</v>
      </c>
      <c r="J151" s="14" t="s">
        <v>231</v>
      </c>
      <c r="K151" s="10">
        <v>199500</v>
      </c>
      <c r="L151" s="9" t="s">
        <v>169</v>
      </c>
      <c r="M151" s="9" t="s">
        <v>170</v>
      </c>
      <c r="N151" s="15" t="s">
        <v>215</v>
      </c>
      <c r="O151" s="16" t="s">
        <v>168</v>
      </c>
      <c r="P151" s="10">
        <f>23500</f>
        <v>23500</v>
      </c>
      <c r="Q151" s="19">
        <f t="shared" si="8"/>
        <v>289500</v>
      </c>
      <c r="R151" s="19">
        <f>Q151/1000</f>
        <v>289.5</v>
      </c>
    </row>
    <row r="152" spans="1:18" ht="47.25">
      <c r="A152" s="9">
        <v>123</v>
      </c>
      <c r="B152" s="9">
        <v>187</v>
      </c>
      <c r="C152" s="20" t="s">
        <v>116</v>
      </c>
      <c r="D152" s="13" t="s">
        <v>660</v>
      </c>
      <c r="E152" s="13" t="s">
        <v>166</v>
      </c>
      <c r="F152" s="13" t="s">
        <v>448</v>
      </c>
      <c r="G152" s="13" t="s">
        <v>449</v>
      </c>
      <c r="H152" s="13" t="s">
        <v>269</v>
      </c>
      <c r="I152" s="13"/>
      <c r="J152" s="14" t="s">
        <v>231</v>
      </c>
      <c r="K152" s="10">
        <v>153800</v>
      </c>
      <c r="L152" s="9" t="s">
        <v>169</v>
      </c>
      <c r="M152" s="9" t="s">
        <v>170</v>
      </c>
      <c r="N152" s="15" t="s">
        <v>224</v>
      </c>
      <c r="O152" s="16" t="s">
        <v>161</v>
      </c>
      <c r="P152" s="10">
        <f>23500</f>
        <v>23500</v>
      </c>
      <c r="Q152" s="19">
        <f t="shared" si="8"/>
        <v>249676.4705882353</v>
      </c>
      <c r="R152" s="19">
        <f t="shared" si="7"/>
        <v>249.6764705882353</v>
      </c>
    </row>
    <row r="153" spans="1:18" ht="47.25">
      <c r="A153" s="9">
        <v>125</v>
      </c>
      <c r="B153" s="9">
        <v>189</v>
      </c>
      <c r="C153" s="20" t="s">
        <v>138</v>
      </c>
      <c r="D153" s="13" t="s">
        <v>645</v>
      </c>
      <c r="E153" s="13" t="s">
        <v>165</v>
      </c>
      <c r="F153" s="74" t="s">
        <v>450</v>
      </c>
      <c r="G153" s="74" t="s">
        <v>451</v>
      </c>
      <c r="H153" s="13" t="s">
        <v>269</v>
      </c>
      <c r="I153" s="13"/>
      <c r="J153" s="14"/>
      <c r="K153" s="10">
        <f>K154+K155</f>
        <v>1078600</v>
      </c>
      <c r="L153" s="9" t="s">
        <v>169</v>
      </c>
      <c r="M153" s="9" t="s">
        <v>170</v>
      </c>
      <c r="N153" s="15" t="s">
        <v>216</v>
      </c>
      <c r="O153" s="16" t="s">
        <v>161</v>
      </c>
      <c r="P153" s="10">
        <f>23500</f>
        <v>23500</v>
      </c>
      <c r="Q153" s="19">
        <f t="shared" si="8"/>
        <v>1501034.2465753425</v>
      </c>
      <c r="R153" s="19">
        <f t="shared" si="7"/>
        <v>1501.0342465753424</v>
      </c>
    </row>
    <row r="154" spans="1:18" s="26" customFormat="1" ht="31.5">
      <c r="A154" s="11"/>
      <c r="B154" s="22"/>
      <c r="C154" s="28" t="s">
        <v>138</v>
      </c>
      <c r="D154" s="17" t="s">
        <v>645</v>
      </c>
      <c r="E154" s="17" t="s">
        <v>165</v>
      </c>
      <c r="F154" s="17" t="s">
        <v>450</v>
      </c>
      <c r="G154" s="17" t="s">
        <v>451</v>
      </c>
      <c r="H154" s="17"/>
      <c r="I154" s="13" t="s">
        <v>270</v>
      </c>
      <c r="J154" s="23" t="s">
        <v>231</v>
      </c>
      <c r="K154" s="12">
        <v>1063000</v>
      </c>
      <c r="L154" s="22"/>
      <c r="M154" s="22"/>
      <c r="N154" s="18"/>
      <c r="O154" s="24"/>
      <c r="P154" s="71"/>
      <c r="Q154" s="53"/>
      <c r="R154" s="19">
        <f t="shared" si="7"/>
        <v>0</v>
      </c>
    </row>
    <row r="155" spans="1:18" s="26" customFormat="1" ht="31.5">
      <c r="A155" s="11"/>
      <c r="B155" s="22"/>
      <c r="C155" s="28" t="s">
        <v>22</v>
      </c>
      <c r="D155" s="17"/>
      <c r="E155" s="17"/>
      <c r="F155" s="17"/>
      <c r="G155" s="17"/>
      <c r="H155" s="17"/>
      <c r="I155" s="17"/>
      <c r="J155" s="23" t="s">
        <v>235</v>
      </c>
      <c r="K155" s="12">
        <f>260000*0.06</f>
        <v>15600</v>
      </c>
      <c r="L155" s="22"/>
      <c r="M155" s="22"/>
      <c r="N155" s="18"/>
      <c r="O155" s="24"/>
      <c r="P155" s="71"/>
      <c r="Q155" s="53"/>
      <c r="R155" s="19"/>
    </row>
    <row r="156" spans="1:18" ht="47.25">
      <c r="A156" s="9">
        <v>126</v>
      </c>
      <c r="B156" s="9">
        <v>190</v>
      </c>
      <c r="C156" s="20" t="s">
        <v>139</v>
      </c>
      <c r="D156" s="13" t="s">
        <v>651</v>
      </c>
      <c r="E156" s="13" t="s">
        <v>166</v>
      </c>
      <c r="F156" s="13" t="s">
        <v>452</v>
      </c>
      <c r="G156" s="13" t="s">
        <v>453</v>
      </c>
      <c r="H156" s="13" t="s">
        <v>269</v>
      </c>
      <c r="I156" s="13" t="s">
        <v>270</v>
      </c>
      <c r="J156" s="14" t="s">
        <v>231</v>
      </c>
      <c r="K156" s="10">
        <v>178700</v>
      </c>
      <c r="L156" s="9" t="s">
        <v>169</v>
      </c>
      <c r="M156" s="9" t="s">
        <v>170</v>
      </c>
      <c r="N156" s="15" t="s">
        <v>211</v>
      </c>
      <c r="O156" s="16" t="s">
        <v>168</v>
      </c>
      <c r="P156" s="10">
        <f>23500</f>
        <v>23500</v>
      </c>
      <c r="Q156" s="19">
        <f>(K156*100)/(100-N156-O156)+P156</f>
        <v>255577.9220779221</v>
      </c>
      <c r="R156" s="19">
        <f>Q156/1000</f>
        <v>255.5779220779221</v>
      </c>
    </row>
    <row r="157" spans="1:18" ht="15.75">
      <c r="A157" s="9"/>
      <c r="B157" s="27"/>
      <c r="C157" s="83" t="s">
        <v>185</v>
      </c>
      <c r="D157" s="66"/>
      <c r="E157" s="13"/>
      <c r="F157" s="13"/>
      <c r="G157" s="13"/>
      <c r="H157" s="13"/>
      <c r="I157" s="13"/>
      <c r="J157" s="14"/>
      <c r="K157" s="71"/>
      <c r="L157" s="27"/>
      <c r="M157" s="27"/>
      <c r="N157" s="54"/>
      <c r="O157" s="55"/>
      <c r="P157" s="71"/>
      <c r="Q157" s="19"/>
      <c r="R157" s="19"/>
    </row>
    <row r="158" spans="1:18" ht="47.25">
      <c r="A158" s="9">
        <v>128</v>
      </c>
      <c r="B158" s="9">
        <v>193</v>
      </c>
      <c r="C158" s="20" t="s">
        <v>114</v>
      </c>
      <c r="D158" s="13" t="s">
        <v>652</v>
      </c>
      <c r="E158" s="13" t="s">
        <v>166</v>
      </c>
      <c r="F158" s="13" t="s">
        <v>454</v>
      </c>
      <c r="G158" s="13" t="s">
        <v>455</v>
      </c>
      <c r="H158" s="13" t="s">
        <v>269</v>
      </c>
      <c r="I158" s="13" t="s">
        <v>270</v>
      </c>
      <c r="J158" s="14" t="s">
        <v>231</v>
      </c>
      <c r="K158" s="10">
        <v>722400</v>
      </c>
      <c r="L158" s="9" t="s">
        <v>169</v>
      </c>
      <c r="M158" s="9" t="s">
        <v>171</v>
      </c>
      <c r="N158" s="15" t="s">
        <v>211</v>
      </c>
      <c r="O158" s="16" t="s">
        <v>161</v>
      </c>
      <c r="P158" s="10">
        <f>23500</f>
        <v>23500</v>
      </c>
      <c r="Q158" s="19">
        <f>(K158*100)/(100-N158-O158)+P158</f>
        <v>949653.8461538461</v>
      </c>
      <c r="R158" s="19">
        <f aca="true" t="shared" si="9" ref="R158:R211">Q158/1000</f>
        <v>949.6538461538461</v>
      </c>
    </row>
    <row r="159" spans="1:18" ht="15.75">
      <c r="A159" s="9"/>
      <c r="B159" s="27"/>
      <c r="C159" s="83" t="s">
        <v>277</v>
      </c>
      <c r="D159" s="66"/>
      <c r="E159" s="13"/>
      <c r="F159" s="13"/>
      <c r="G159" s="13"/>
      <c r="H159" s="13"/>
      <c r="I159" s="13"/>
      <c r="J159" s="14"/>
      <c r="K159" s="71"/>
      <c r="L159" s="27"/>
      <c r="M159" s="27"/>
      <c r="N159" s="54"/>
      <c r="O159" s="55"/>
      <c r="P159" s="71">
        <f>23500</f>
        <v>23500</v>
      </c>
      <c r="Q159" s="19"/>
      <c r="R159" s="19"/>
    </row>
    <row r="160" spans="1:18" ht="47.25">
      <c r="A160" s="9">
        <v>129</v>
      </c>
      <c r="B160" s="9">
        <v>194</v>
      </c>
      <c r="C160" s="20" t="s">
        <v>26</v>
      </c>
      <c r="D160" s="13" t="s">
        <v>650</v>
      </c>
      <c r="E160" s="13" t="s">
        <v>167</v>
      </c>
      <c r="F160" s="13" t="s">
        <v>456</v>
      </c>
      <c r="G160" s="13" t="s">
        <v>457</v>
      </c>
      <c r="H160" s="13" t="s">
        <v>269</v>
      </c>
      <c r="I160" s="13" t="s">
        <v>270</v>
      </c>
      <c r="J160" s="14" t="s">
        <v>231</v>
      </c>
      <c r="K160" s="10">
        <v>186000</v>
      </c>
      <c r="L160" s="9" t="s">
        <v>169</v>
      </c>
      <c r="M160" s="9" t="s">
        <v>170</v>
      </c>
      <c r="N160" s="15" t="s">
        <v>216</v>
      </c>
      <c r="O160" s="16" t="s">
        <v>161</v>
      </c>
      <c r="P160" s="10">
        <f>23500</f>
        <v>23500</v>
      </c>
      <c r="Q160" s="19">
        <f>(K160*100)/(100-N160-O160)+P160</f>
        <v>278294.52054794517</v>
      </c>
      <c r="R160" s="19">
        <f t="shared" si="9"/>
        <v>278.2945205479452</v>
      </c>
    </row>
    <row r="161" spans="1:18" ht="47.25">
      <c r="A161" s="9">
        <v>130</v>
      </c>
      <c r="B161" s="9">
        <v>195</v>
      </c>
      <c r="C161" s="20" t="s">
        <v>27</v>
      </c>
      <c r="D161" s="13" t="s">
        <v>650</v>
      </c>
      <c r="E161" s="13" t="s">
        <v>167</v>
      </c>
      <c r="F161" s="74" t="s">
        <v>458</v>
      </c>
      <c r="G161" s="74" t="s">
        <v>457</v>
      </c>
      <c r="H161" s="13" t="s">
        <v>269</v>
      </c>
      <c r="I161" s="13"/>
      <c r="J161" s="14"/>
      <c r="K161" s="10">
        <f>K162+K163</f>
        <v>220300</v>
      </c>
      <c r="L161" s="9" t="s">
        <v>169</v>
      </c>
      <c r="M161" s="9" t="s">
        <v>170</v>
      </c>
      <c r="N161" s="15" t="s">
        <v>211</v>
      </c>
      <c r="O161" s="16" t="s">
        <v>161</v>
      </c>
      <c r="P161" s="10">
        <f>23500</f>
        <v>23500</v>
      </c>
      <c r="Q161" s="19">
        <f>(K161*100)/(100-N161-O161)+P161</f>
        <v>305935.89743589744</v>
      </c>
      <c r="R161" s="19">
        <f t="shared" si="9"/>
        <v>305.93589743589746</v>
      </c>
    </row>
    <row r="162" spans="1:18" s="26" customFormat="1" ht="47.25">
      <c r="A162" s="11"/>
      <c r="B162" s="22"/>
      <c r="C162" s="28" t="s">
        <v>27</v>
      </c>
      <c r="D162" s="17" t="s">
        <v>650</v>
      </c>
      <c r="E162" s="17" t="s">
        <v>167</v>
      </c>
      <c r="F162" s="17" t="s">
        <v>458</v>
      </c>
      <c r="G162" s="17" t="s">
        <v>457</v>
      </c>
      <c r="H162" s="17"/>
      <c r="I162" s="13" t="s">
        <v>270</v>
      </c>
      <c r="J162" s="23" t="s">
        <v>231</v>
      </c>
      <c r="K162" s="12">
        <v>219300</v>
      </c>
      <c r="L162" s="22"/>
      <c r="M162" s="22"/>
      <c r="N162" s="18"/>
      <c r="O162" s="24"/>
      <c r="P162" s="71"/>
      <c r="Q162" s="53"/>
      <c r="R162" s="19">
        <f t="shared" si="9"/>
        <v>0</v>
      </c>
    </row>
    <row r="163" spans="1:18" s="26" customFormat="1" ht="15.75">
      <c r="A163" s="11"/>
      <c r="B163" s="22"/>
      <c r="C163" s="28" t="s">
        <v>194</v>
      </c>
      <c r="D163" s="17"/>
      <c r="E163" s="17"/>
      <c r="F163" s="17"/>
      <c r="G163" s="17"/>
      <c r="H163" s="17"/>
      <c r="I163" s="17"/>
      <c r="J163" s="23" t="s">
        <v>234</v>
      </c>
      <c r="K163" s="12">
        <v>1000</v>
      </c>
      <c r="L163" s="22"/>
      <c r="M163" s="22"/>
      <c r="N163" s="18"/>
      <c r="O163" s="24"/>
      <c r="P163" s="71"/>
      <c r="Q163" s="53"/>
      <c r="R163" s="19">
        <f t="shared" si="9"/>
        <v>0</v>
      </c>
    </row>
    <row r="164" spans="1:18" ht="47.25">
      <c r="A164" s="9">
        <v>131</v>
      </c>
      <c r="B164" s="9">
        <v>196</v>
      </c>
      <c r="C164" s="20" t="s">
        <v>45</v>
      </c>
      <c r="D164" s="13" t="s">
        <v>659</v>
      </c>
      <c r="E164" s="13" t="s">
        <v>165</v>
      </c>
      <c r="F164" s="74" t="s">
        <v>459</v>
      </c>
      <c r="G164" s="74" t="s">
        <v>460</v>
      </c>
      <c r="H164" s="13" t="s">
        <v>269</v>
      </c>
      <c r="I164" s="13"/>
      <c r="J164" s="14"/>
      <c r="K164" s="10">
        <f>K165+K166</f>
        <v>105590</v>
      </c>
      <c r="L164" s="9" t="s">
        <v>169</v>
      </c>
      <c r="M164" s="9" t="s">
        <v>170</v>
      </c>
      <c r="N164" s="15" t="s">
        <v>212</v>
      </c>
      <c r="O164" s="16" t="s">
        <v>161</v>
      </c>
      <c r="P164" s="10">
        <f>23500</f>
        <v>23500</v>
      </c>
      <c r="Q164" s="19">
        <f>(K164*100)/(100-N164-O164)+P164</f>
        <v>150716.8674698795</v>
      </c>
      <c r="R164" s="19">
        <f>Q164/1000</f>
        <v>150.7168674698795</v>
      </c>
    </row>
    <row r="165" spans="1:18" s="26" customFormat="1" ht="47.25">
      <c r="A165" s="11"/>
      <c r="B165" s="22"/>
      <c r="C165" s="28" t="s">
        <v>45</v>
      </c>
      <c r="D165" s="17" t="s">
        <v>659</v>
      </c>
      <c r="E165" s="17" t="s">
        <v>165</v>
      </c>
      <c r="F165" s="17" t="s">
        <v>459</v>
      </c>
      <c r="G165" s="17" t="s">
        <v>460</v>
      </c>
      <c r="H165" s="17"/>
      <c r="I165" s="13" t="s">
        <v>270</v>
      </c>
      <c r="J165" s="23" t="s">
        <v>231</v>
      </c>
      <c r="K165" s="12">
        <v>87300</v>
      </c>
      <c r="L165" s="22"/>
      <c r="M165" s="22"/>
      <c r="N165" s="18"/>
      <c r="O165" s="24"/>
      <c r="P165" s="71"/>
      <c r="Q165" s="53"/>
      <c r="R165" s="19">
        <f>Q165/1000</f>
        <v>0</v>
      </c>
    </row>
    <row r="166" spans="1:18" s="26" customFormat="1" ht="15.75">
      <c r="A166" s="11"/>
      <c r="B166" s="22"/>
      <c r="C166" s="28" t="s">
        <v>152</v>
      </c>
      <c r="D166" s="17"/>
      <c r="E166" s="17"/>
      <c r="F166" s="17"/>
      <c r="G166" s="17"/>
      <c r="H166" s="17"/>
      <c r="I166" s="17"/>
      <c r="J166" s="23" t="s">
        <v>234</v>
      </c>
      <c r="K166" s="12">
        <v>18290</v>
      </c>
      <c r="L166" s="22"/>
      <c r="M166" s="22"/>
      <c r="N166" s="18"/>
      <c r="O166" s="24"/>
      <c r="P166" s="71"/>
      <c r="Q166" s="53"/>
      <c r="R166" s="19">
        <f>Q166/1000</f>
        <v>0</v>
      </c>
    </row>
    <row r="167" spans="1:18" ht="47.25">
      <c r="A167" s="9">
        <v>132</v>
      </c>
      <c r="B167" s="9">
        <v>198</v>
      </c>
      <c r="C167" s="20" t="s">
        <v>54</v>
      </c>
      <c r="D167" s="13" t="s">
        <v>652</v>
      </c>
      <c r="E167" s="13" t="s">
        <v>166</v>
      </c>
      <c r="F167" s="74" t="s">
        <v>461</v>
      </c>
      <c r="G167" s="74" t="s">
        <v>462</v>
      </c>
      <c r="H167" s="13" t="s">
        <v>269</v>
      </c>
      <c r="I167" s="13"/>
      <c r="J167" s="14"/>
      <c r="K167" s="10">
        <f>K168+K169</f>
        <v>184000</v>
      </c>
      <c r="L167" s="9" t="s">
        <v>169</v>
      </c>
      <c r="M167" s="9" t="s">
        <v>170</v>
      </c>
      <c r="N167" s="15" t="s">
        <v>224</v>
      </c>
      <c r="O167" s="16" t="s">
        <v>161</v>
      </c>
      <c r="P167" s="10">
        <f>23500</f>
        <v>23500</v>
      </c>
      <c r="Q167" s="19">
        <f>(K167*100)/(100-N167-O167)+P167</f>
        <v>294088.23529411765</v>
      </c>
      <c r="R167" s="19">
        <f t="shared" si="9"/>
        <v>294.0882352941176</v>
      </c>
    </row>
    <row r="168" spans="1:18" s="26" customFormat="1" ht="31.5">
      <c r="A168" s="11"/>
      <c r="B168" s="22"/>
      <c r="C168" s="28" t="s">
        <v>54</v>
      </c>
      <c r="D168" s="17" t="s">
        <v>652</v>
      </c>
      <c r="E168" s="17" t="s">
        <v>166</v>
      </c>
      <c r="F168" s="17" t="s">
        <v>461</v>
      </c>
      <c r="G168" s="17" t="s">
        <v>462</v>
      </c>
      <c r="H168" s="17"/>
      <c r="I168" s="13" t="s">
        <v>270</v>
      </c>
      <c r="J168" s="23" t="s">
        <v>231</v>
      </c>
      <c r="K168" s="12">
        <v>178000</v>
      </c>
      <c r="L168" s="22"/>
      <c r="M168" s="22"/>
      <c r="N168" s="18"/>
      <c r="O168" s="24"/>
      <c r="P168" s="71"/>
      <c r="Q168" s="53"/>
      <c r="R168" s="19">
        <f t="shared" si="9"/>
        <v>0</v>
      </c>
    </row>
    <row r="169" spans="1:18" s="26" customFormat="1" ht="15.75">
      <c r="A169" s="11"/>
      <c r="B169" s="22"/>
      <c r="C169" s="28" t="s">
        <v>192</v>
      </c>
      <c r="D169" s="17"/>
      <c r="E169" s="17"/>
      <c r="F169" s="17"/>
      <c r="G169" s="17"/>
      <c r="H169" s="17"/>
      <c r="I169" s="17"/>
      <c r="J169" s="23" t="s">
        <v>242</v>
      </c>
      <c r="K169" s="12">
        <v>6000</v>
      </c>
      <c r="L169" s="22"/>
      <c r="M169" s="22"/>
      <c r="N169" s="18"/>
      <c r="O169" s="24"/>
      <c r="P169" s="71"/>
      <c r="Q169" s="53"/>
      <c r="R169" s="19">
        <f t="shared" si="9"/>
        <v>0</v>
      </c>
    </row>
    <row r="170" spans="1:18" ht="47.25">
      <c r="A170" s="9">
        <v>134</v>
      </c>
      <c r="B170" s="9">
        <v>200</v>
      </c>
      <c r="C170" s="20" t="s">
        <v>83</v>
      </c>
      <c r="D170" s="13" t="s">
        <v>645</v>
      </c>
      <c r="E170" s="13" t="s">
        <v>165</v>
      </c>
      <c r="F170" s="13" t="s">
        <v>463</v>
      </c>
      <c r="G170" s="13" t="s">
        <v>464</v>
      </c>
      <c r="H170" s="13" t="s">
        <v>269</v>
      </c>
      <c r="I170" s="13" t="s">
        <v>270</v>
      </c>
      <c r="J170" s="14" t="s">
        <v>231</v>
      </c>
      <c r="K170" s="10">
        <v>150000</v>
      </c>
      <c r="L170" s="9" t="s">
        <v>169</v>
      </c>
      <c r="M170" s="9" t="s">
        <v>171</v>
      </c>
      <c r="N170" s="15" t="s">
        <v>212</v>
      </c>
      <c r="O170" s="16" t="s">
        <v>161</v>
      </c>
      <c r="P170" s="10">
        <f>23500</f>
        <v>23500</v>
      </c>
      <c r="Q170" s="19">
        <f>(K170*100)/(100-N170-O170)+P170</f>
        <v>204222.89156626505</v>
      </c>
      <c r="R170" s="19">
        <f t="shared" si="9"/>
        <v>204.22289156626505</v>
      </c>
    </row>
    <row r="171" spans="1:18" ht="47.25">
      <c r="A171" s="9">
        <v>135</v>
      </c>
      <c r="B171" s="9">
        <v>203</v>
      </c>
      <c r="C171" s="20" t="s">
        <v>93</v>
      </c>
      <c r="D171" s="13" t="s">
        <v>645</v>
      </c>
      <c r="E171" s="13" t="s">
        <v>166</v>
      </c>
      <c r="F171" s="13" t="s">
        <v>465</v>
      </c>
      <c r="G171" s="13" t="s">
        <v>466</v>
      </c>
      <c r="H171" s="13" t="s">
        <v>269</v>
      </c>
      <c r="I171" s="13" t="s">
        <v>270</v>
      </c>
      <c r="J171" s="14" t="s">
        <v>231</v>
      </c>
      <c r="K171" s="10">
        <v>176700</v>
      </c>
      <c r="L171" s="9" t="s">
        <v>169</v>
      </c>
      <c r="M171" s="9" t="s">
        <v>171</v>
      </c>
      <c r="N171" s="15" t="s">
        <v>214</v>
      </c>
      <c r="O171" s="16" t="s">
        <v>161</v>
      </c>
      <c r="P171" s="10">
        <f>23500</f>
        <v>23500</v>
      </c>
      <c r="Q171" s="19">
        <f>(K171*100)/(100-N171-O171)+P171</f>
        <v>224295.45454545456</v>
      </c>
      <c r="R171" s="19">
        <f>Q171/1000</f>
        <v>224.29545454545456</v>
      </c>
    </row>
    <row r="172" spans="1:18" ht="47.25">
      <c r="A172" s="9">
        <v>136</v>
      </c>
      <c r="B172" s="9">
        <v>205</v>
      </c>
      <c r="C172" s="20" t="s">
        <v>100</v>
      </c>
      <c r="D172" s="13" t="s">
        <v>650</v>
      </c>
      <c r="E172" s="13" t="s">
        <v>166</v>
      </c>
      <c r="F172" s="13" t="s">
        <v>467</v>
      </c>
      <c r="G172" s="13" t="s">
        <v>468</v>
      </c>
      <c r="H172" s="13" t="s">
        <v>269</v>
      </c>
      <c r="I172" s="13" t="s">
        <v>270</v>
      </c>
      <c r="J172" s="14" t="s">
        <v>231</v>
      </c>
      <c r="K172" s="10">
        <v>1018700</v>
      </c>
      <c r="L172" s="9" t="s">
        <v>169</v>
      </c>
      <c r="M172" s="9" t="s">
        <v>170</v>
      </c>
      <c r="N172" s="15" t="s">
        <v>211</v>
      </c>
      <c r="O172" s="16" t="s">
        <v>161</v>
      </c>
      <c r="P172" s="10">
        <f>23500</f>
        <v>23500</v>
      </c>
      <c r="Q172" s="19">
        <f>(K172*100)/(100-N172-O172)+P172</f>
        <v>1329525.641025641</v>
      </c>
      <c r="R172" s="19">
        <f t="shared" si="9"/>
        <v>1329.525641025641</v>
      </c>
    </row>
    <row r="173" spans="1:18" ht="47.25">
      <c r="A173" s="9">
        <v>139</v>
      </c>
      <c r="B173" s="9">
        <v>208</v>
      </c>
      <c r="C173" s="20" t="s">
        <v>131</v>
      </c>
      <c r="D173" s="13" t="s">
        <v>669</v>
      </c>
      <c r="E173" s="13" t="s">
        <v>166</v>
      </c>
      <c r="F173" s="13" t="s">
        <v>469</v>
      </c>
      <c r="G173" s="13" t="s">
        <v>470</v>
      </c>
      <c r="H173" s="13" t="s">
        <v>269</v>
      </c>
      <c r="I173" s="13" t="s">
        <v>270</v>
      </c>
      <c r="J173" s="14" t="s">
        <v>231</v>
      </c>
      <c r="K173" s="10">
        <v>155900</v>
      </c>
      <c r="L173" s="9" t="s">
        <v>169</v>
      </c>
      <c r="M173" s="9" t="s">
        <v>170</v>
      </c>
      <c r="N173" s="15" t="s">
        <v>218</v>
      </c>
      <c r="O173" s="16" t="s">
        <v>168</v>
      </c>
      <c r="P173" s="10">
        <f>23500</f>
        <v>23500</v>
      </c>
      <c r="Q173" s="19">
        <f>(K173*100)/(100-N173-O173)+P173</f>
        <v>220841.77215189874</v>
      </c>
      <c r="R173" s="19">
        <f t="shared" si="9"/>
        <v>220.84177215189874</v>
      </c>
    </row>
    <row r="174" spans="1:18" ht="15.75">
      <c r="A174" s="9"/>
      <c r="B174" s="27"/>
      <c r="C174" s="83" t="s">
        <v>639</v>
      </c>
      <c r="D174" s="66"/>
      <c r="E174" s="13"/>
      <c r="F174" s="13"/>
      <c r="G174" s="13"/>
      <c r="H174" s="13"/>
      <c r="I174" s="13"/>
      <c r="J174" s="14"/>
      <c r="K174" s="71"/>
      <c r="L174" s="27"/>
      <c r="M174" s="27"/>
      <c r="N174" s="54"/>
      <c r="O174" s="55"/>
      <c r="P174" s="71"/>
      <c r="Q174" s="19"/>
      <c r="R174" s="19"/>
    </row>
    <row r="175" spans="1:18" ht="47.25">
      <c r="A175" s="9">
        <v>140</v>
      </c>
      <c r="B175" s="9">
        <v>210</v>
      </c>
      <c r="C175" s="20" t="s">
        <v>696</v>
      </c>
      <c r="D175" s="13" t="s">
        <v>645</v>
      </c>
      <c r="E175" s="13" t="s">
        <v>166</v>
      </c>
      <c r="F175" s="13" t="s">
        <v>697</v>
      </c>
      <c r="G175" s="13" t="s">
        <v>708</v>
      </c>
      <c r="H175" s="13" t="s">
        <v>269</v>
      </c>
      <c r="I175" s="13" t="s">
        <v>270</v>
      </c>
      <c r="J175" s="14" t="s">
        <v>231</v>
      </c>
      <c r="K175" s="10">
        <v>96600</v>
      </c>
      <c r="L175" s="9"/>
      <c r="M175" s="9"/>
      <c r="N175" s="15"/>
      <c r="O175" s="16"/>
      <c r="P175" s="10"/>
      <c r="Q175" s="19">
        <f>(K175*100)/(100-N175-O175)+P175</f>
        <v>96600</v>
      </c>
      <c r="R175" s="19">
        <f t="shared" si="9"/>
        <v>96.6</v>
      </c>
    </row>
    <row r="176" spans="1:18" ht="47.25">
      <c r="A176" s="9">
        <v>141</v>
      </c>
      <c r="B176" s="9">
        <v>211</v>
      </c>
      <c r="C176" s="20" t="s">
        <v>36</v>
      </c>
      <c r="D176" s="13" t="s">
        <v>645</v>
      </c>
      <c r="E176" s="13" t="s">
        <v>165</v>
      </c>
      <c r="F176" s="13" t="s">
        <v>471</v>
      </c>
      <c r="G176" s="13" t="s">
        <v>472</v>
      </c>
      <c r="H176" s="13" t="s">
        <v>269</v>
      </c>
      <c r="I176" s="13" t="s">
        <v>270</v>
      </c>
      <c r="J176" s="14" t="s">
        <v>231</v>
      </c>
      <c r="K176" s="10">
        <v>260000</v>
      </c>
      <c r="L176" s="9" t="s">
        <v>169</v>
      </c>
      <c r="M176" s="9" t="s">
        <v>170</v>
      </c>
      <c r="N176" s="15" t="s">
        <v>216</v>
      </c>
      <c r="O176" s="16" t="s">
        <v>161</v>
      </c>
      <c r="P176" s="10">
        <f>23500</f>
        <v>23500</v>
      </c>
      <c r="Q176" s="19">
        <f>(K176*100)/(100-N176-O176)+P176</f>
        <v>379664.38356164383</v>
      </c>
      <c r="R176" s="19">
        <f t="shared" si="9"/>
        <v>379.66438356164383</v>
      </c>
    </row>
    <row r="177" spans="1:18" ht="47.25">
      <c r="A177" s="9">
        <v>142</v>
      </c>
      <c r="B177" s="9">
        <v>212</v>
      </c>
      <c r="C177" s="20" t="s">
        <v>37</v>
      </c>
      <c r="D177" s="13" t="s">
        <v>660</v>
      </c>
      <c r="E177" s="13" t="s">
        <v>167</v>
      </c>
      <c r="F177" s="13" t="s">
        <v>473</v>
      </c>
      <c r="G177" s="13" t="s">
        <v>474</v>
      </c>
      <c r="H177" s="13" t="s">
        <v>269</v>
      </c>
      <c r="I177" s="13" t="s">
        <v>270</v>
      </c>
      <c r="J177" s="14" t="s">
        <v>231</v>
      </c>
      <c r="K177" s="10">
        <v>1211000</v>
      </c>
      <c r="L177" s="9" t="s">
        <v>169</v>
      </c>
      <c r="M177" s="9" t="s">
        <v>170</v>
      </c>
      <c r="N177" s="15" t="s">
        <v>218</v>
      </c>
      <c r="O177" s="16" t="s">
        <v>161</v>
      </c>
      <c r="P177" s="10">
        <f>23500</f>
        <v>23500</v>
      </c>
      <c r="Q177" s="19">
        <f>(K177*100)/(100-N177-O177)+P177</f>
        <v>1537250</v>
      </c>
      <c r="R177" s="19">
        <f>Q177/1000</f>
        <v>1537.25</v>
      </c>
    </row>
    <row r="178" spans="1:18" ht="47.25">
      <c r="A178" s="9">
        <v>143</v>
      </c>
      <c r="B178" s="9">
        <v>213</v>
      </c>
      <c r="C178" s="20" t="s">
        <v>49</v>
      </c>
      <c r="D178" s="13" t="s">
        <v>658</v>
      </c>
      <c r="E178" s="13" t="s">
        <v>165</v>
      </c>
      <c r="F178" s="13" t="s">
        <v>475</v>
      </c>
      <c r="G178" s="13" t="s">
        <v>476</v>
      </c>
      <c r="H178" s="13" t="s">
        <v>269</v>
      </c>
      <c r="I178" s="13" t="s">
        <v>270</v>
      </c>
      <c r="J178" s="14" t="s">
        <v>231</v>
      </c>
      <c r="K178" s="10">
        <v>800000</v>
      </c>
      <c r="L178" s="9" t="s">
        <v>169</v>
      </c>
      <c r="M178" s="9" t="s">
        <v>171</v>
      </c>
      <c r="N178" s="15" t="s">
        <v>214</v>
      </c>
      <c r="O178" s="16" t="s">
        <v>168</v>
      </c>
      <c r="P178" s="10">
        <f>23500</f>
        <v>23500</v>
      </c>
      <c r="Q178" s="19">
        <f>(K178*100)/(100-N178-O178)+P178</f>
        <v>943040.2298850574</v>
      </c>
      <c r="R178" s="19">
        <f t="shared" si="9"/>
        <v>943.0402298850574</v>
      </c>
    </row>
    <row r="179" spans="1:18" ht="47.25">
      <c r="A179" s="9">
        <v>144</v>
      </c>
      <c r="B179" s="9">
        <v>214</v>
      </c>
      <c r="C179" s="20" t="s">
        <v>55</v>
      </c>
      <c r="D179" s="13" t="s">
        <v>652</v>
      </c>
      <c r="E179" s="13" t="s">
        <v>165</v>
      </c>
      <c r="F179" s="74" t="s">
        <v>477</v>
      </c>
      <c r="G179" s="74" t="s">
        <v>478</v>
      </c>
      <c r="H179" s="13" t="s">
        <v>269</v>
      </c>
      <c r="I179" s="13"/>
      <c r="J179" s="14"/>
      <c r="K179" s="10">
        <f>K180+K181</f>
        <v>562000</v>
      </c>
      <c r="L179" s="9" t="s">
        <v>169</v>
      </c>
      <c r="M179" s="9" t="s">
        <v>170</v>
      </c>
      <c r="N179" s="15" t="s">
        <v>218</v>
      </c>
      <c r="O179" s="16" t="s">
        <v>161</v>
      </c>
      <c r="P179" s="10">
        <f>23500</f>
        <v>23500</v>
      </c>
      <c r="Q179" s="19">
        <f>(K179*100)/(100-N179-O179)+P179</f>
        <v>726000</v>
      </c>
      <c r="R179" s="19">
        <f t="shared" si="9"/>
        <v>726</v>
      </c>
    </row>
    <row r="180" spans="1:18" s="26" customFormat="1" ht="47.25">
      <c r="A180" s="11"/>
      <c r="B180" s="22"/>
      <c r="C180" s="28" t="s">
        <v>55</v>
      </c>
      <c r="D180" s="17" t="s">
        <v>652</v>
      </c>
      <c r="E180" s="17" t="s">
        <v>165</v>
      </c>
      <c r="F180" s="17" t="s">
        <v>477</v>
      </c>
      <c r="G180" s="17" t="s">
        <v>478</v>
      </c>
      <c r="H180" s="17"/>
      <c r="I180" s="13" t="s">
        <v>270</v>
      </c>
      <c r="J180" s="23" t="s">
        <v>231</v>
      </c>
      <c r="K180" s="12">
        <v>556000</v>
      </c>
      <c r="L180" s="22"/>
      <c r="M180" s="22"/>
      <c r="N180" s="18"/>
      <c r="O180" s="24"/>
      <c r="P180" s="71"/>
      <c r="Q180" s="53"/>
      <c r="R180" s="19">
        <f t="shared" si="9"/>
        <v>0</v>
      </c>
    </row>
    <row r="181" spans="1:18" s="26" customFormat="1" ht="15.75">
      <c r="A181" s="11"/>
      <c r="B181" s="22"/>
      <c r="C181" s="28" t="s">
        <v>192</v>
      </c>
      <c r="D181" s="17"/>
      <c r="E181" s="17"/>
      <c r="F181" s="17"/>
      <c r="G181" s="17"/>
      <c r="H181" s="17"/>
      <c r="I181" s="17"/>
      <c r="J181" s="23" t="s">
        <v>242</v>
      </c>
      <c r="K181" s="12">
        <v>6000</v>
      </c>
      <c r="L181" s="22"/>
      <c r="M181" s="22"/>
      <c r="N181" s="18"/>
      <c r="O181" s="24"/>
      <c r="P181" s="71"/>
      <c r="Q181" s="53"/>
      <c r="R181" s="19">
        <f t="shared" si="9"/>
        <v>0</v>
      </c>
    </row>
    <row r="182" spans="1:18" ht="47.25">
      <c r="A182" s="9">
        <v>145</v>
      </c>
      <c r="B182" s="9">
        <v>215</v>
      </c>
      <c r="C182" s="20" t="s">
        <v>57</v>
      </c>
      <c r="D182" s="13" t="s">
        <v>670</v>
      </c>
      <c r="E182" s="13" t="s">
        <v>167</v>
      </c>
      <c r="F182" s="13" t="s">
        <v>479</v>
      </c>
      <c r="G182" s="13" t="s">
        <v>480</v>
      </c>
      <c r="H182" s="13" t="s">
        <v>269</v>
      </c>
      <c r="I182" s="13" t="s">
        <v>270</v>
      </c>
      <c r="J182" s="14" t="s">
        <v>231</v>
      </c>
      <c r="K182" s="10">
        <v>239000</v>
      </c>
      <c r="L182" s="9" t="s">
        <v>169</v>
      </c>
      <c r="M182" s="9" t="s">
        <v>170</v>
      </c>
      <c r="N182" s="15" t="s">
        <v>218</v>
      </c>
      <c r="O182" s="16" t="s">
        <v>168</v>
      </c>
      <c r="P182" s="10">
        <f>23500</f>
        <v>23500</v>
      </c>
      <c r="Q182" s="19">
        <f aca="true" t="shared" si="10" ref="Q182:Q188">(K182*100)/(100-N182-O182)+P182</f>
        <v>326031.64556962025</v>
      </c>
      <c r="R182" s="19">
        <f t="shared" si="9"/>
        <v>326.03164556962025</v>
      </c>
    </row>
    <row r="183" spans="1:18" ht="47.25">
      <c r="A183" s="9">
        <v>146</v>
      </c>
      <c r="B183" s="9">
        <v>216</v>
      </c>
      <c r="C183" s="20" t="s">
        <v>59</v>
      </c>
      <c r="D183" s="13" t="s">
        <v>667</v>
      </c>
      <c r="E183" s="13" t="s">
        <v>166</v>
      </c>
      <c r="F183" s="13" t="s">
        <v>481</v>
      </c>
      <c r="G183" s="13" t="s">
        <v>482</v>
      </c>
      <c r="H183" s="13" t="s">
        <v>269</v>
      </c>
      <c r="I183" s="13" t="s">
        <v>270</v>
      </c>
      <c r="J183" s="14" t="s">
        <v>231</v>
      </c>
      <c r="K183" s="10">
        <v>136100</v>
      </c>
      <c r="L183" s="9" t="s">
        <v>169</v>
      </c>
      <c r="M183" s="9" t="s">
        <v>171</v>
      </c>
      <c r="N183" s="15" t="s">
        <v>212</v>
      </c>
      <c r="O183" s="16" t="s">
        <v>168</v>
      </c>
      <c r="P183" s="10">
        <f>23500</f>
        <v>23500</v>
      </c>
      <c r="Q183" s="19">
        <f t="shared" si="10"/>
        <v>189475.60975609755</v>
      </c>
      <c r="R183" s="19">
        <f>Q183/1000</f>
        <v>189.47560975609755</v>
      </c>
    </row>
    <row r="184" spans="1:18" ht="47.25">
      <c r="A184" s="9">
        <v>147</v>
      </c>
      <c r="B184" s="9">
        <v>217</v>
      </c>
      <c r="C184" s="20" t="s">
        <v>61</v>
      </c>
      <c r="D184" s="13" t="s">
        <v>654</v>
      </c>
      <c r="E184" s="13" t="s">
        <v>166</v>
      </c>
      <c r="F184" s="13" t="s">
        <v>483</v>
      </c>
      <c r="G184" s="13" t="s">
        <v>484</v>
      </c>
      <c r="H184" s="13" t="s">
        <v>269</v>
      </c>
      <c r="I184" s="13" t="s">
        <v>270</v>
      </c>
      <c r="J184" s="14" t="s">
        <v>231</v>
      </c>
      <c r="K184" s="10">
        <v>166300</v>
      </c>
      <c r="L184" s="9" t="s">
        <v>169</v>
      </c>
      <c r="M184" s="9" t="s">
        <v>171</v>
      </c>
      <c r="N184" s="15" t="s">
        <v>212</v>
      </c>
      <c r="O184" s="16" t="s">
        <v>168</v>
      </c>
      <c r="P184" s="10">
        <f>23500</f>
        <v>23500</v>
      </c>
      <c r="Q184" s="19">
        <f t="shared" si="10"/>
        <v>226304.8780487805</v>
      </c>
      <c r="R184" s="19">
        <f t="shared" si="9"/>
        <v>226.3048780487805</v>
      </c>
    </row>
    <row r="185" spans="1:18" ht="63">
      <c r="A185" s="9">
        <v>148</v>
      </c>
      <c r="B185" s="9">
        <v>218</v>
      </c>
      <c r="C185" s="20" t="s">
        <v>65</v>
      </c>
      <c r="D185" s="13" t="s">
        <v>652</v>
      </c>
      <c r="E185" s="13" t="s">
        <v>166</v>
      </c>
      <c r="F185" s="13" t="s">
        <v>485</v>
      </c>
      <c r="G185" s="13" t="s">
        <v>486</v>
      </c>
      <c r="H185" s="13" t="s">
        <v>269</v>
      </c>
      <c r="I185" s="13" t="s">
        <v>270</v>
      </c>
      <c r="J185" s="14" t="s">
        <v>231</v>
      </c>
      <c r="K185" s="10">
        <v>306600</v>
      </c>
      <c r="L185" s="9" t="s">
        <v>169</v>
      </c>
      <c r="M185" s="9" t="s">
        <v>170</v>
      </c>
      <c r="N185" s="15" t="s">
        <v>211</v>
      </c>
      <c r="O185" s="16" t="s">
        <v>161</v>
      </c>
      <c r="P185" s="10">
        <f>23500</f>
        <v>23500</v>
      </c>
      <c r="Q185" s="19">
        <f t="shared" si="10"/>
        <v>416576.92307692306</v>
      </c>
      <c r="R185" s="19">
        <f t="shared" si="9"/>
        <v>416.57692307692304</v>
      </c>
    </row>
    <row r="186" spans="1:18" ht="47.25">
      <c r="A186" s="9">
        <v>149</v>
      </c>
      <c r="B186" s="9">
        <v>219</v>
      </c>
      <c r="C186" s="20" t="s">
        <v>85</v>
      </c>
      <c r="D186" s="13" t="s">
        <v>671</v>
      </c>
      <c r="E186" s="13" t="s">
        <v>165</v>
      </c>
      <c r="F186" s="13" t="s">
        <v>487</v>
      </c>
      <c r="G186" s="13" t="s">
        <v>488</v>
      </c>
      <c r="H186" s="13" t="s">
        <v>269</v>
      </c>
      <c r="I186" s="13" t="s">
        <v>270</v>
      </c>
      <c r="J186" s="14" t="s">
        <v>231</v>
      </c>
      <c r="K186" s="10">
        <v>191000</v>
      </c>
      <c r="L186" s="9" t="s">
        <v>169</v>
      </c>
      <c r="M186" s="9" t="s">
        <v>171</v>
      </c>
      <c r="N186" s="15" t="s">
        <v>213</v>
      </c>
      <c r="O186" s="16" t="s">
        <v>168</v>
      </c>
      <c r="P186" s="10">
        <f>23500</f>
        <v>23500</v>
      </c>
      <c r="Q186" s="19">
        <f t="shared" si="10"/>
        <v>248205.88235294117</v>
      </c>
      <c r="R186" s="19">
        <f t="shared" si="9"/>
        <v>248.2058823529412</v>
      </c>
    </row>
    <row r="187" spans="1:18" ht="47.25">
      <c r="A187" s="9">
        <v>150</v>
      </c>
      <c r="B187" s="9">
        <v>220</v>
      </c>
      <c r="C187" s="20" t="s">
        <v>146</v>
      </c>
      <c r="D187" s="13" t="s">
        <v>652</v>
      </c>
      <c r="E187" s="13" t="s">
        <v>166</v>
      </c>
      <c r="F187" s="13" t="s">
        <v>489</v>
      </c>
      <c r="G187" s="13" t="s">
        <v>490</v>
      </c>
      <c r="H187" s="13" t="s">
        <v>269</v>
      </c>
      <c r="I187" s="13" t="s">
        <v>270</v>
      </c>
      <c r="J187" s="14" t="s">
        <v>231</v>
      </c>
      <c r="K187" s="10">
        <v>271300</v>
      </c>
      <c r="L187" s="9" t="s">
        <v>169</v>
      </c>
      <c r="M187" s="9" t="s">
        <v>171</v>
      </c>
      <c r="N187" s="15" t="s">
        <v>212</v>
      </c>
      <c r="O187" s="16" t="s">
        <v>161</v>
      </c>
      <c r="P187" s="10">
        <f>23500</f>
        <v>23500</v>
      </c>
      <c r="Q187" s="19">
        <f>(K187*100)/(100-N187-O187)+P187</f>
        <v>350367.4698795181</v>
      </c>
      <c r="R187" s="19">
        <f>Q187/1000</f>
        <v>350.36746987951807</v>
      </c>
    </row>
    <row r="188" spans="1:18" ht="47.25">
      <c r="A188" s="9">
        <v>151</v>
      </c>
      <c r="B188" s="9">
        <v>221</v>
      </c>
      <c r="C188" s="20" t="s">
        <v>698</v>
      </c>
      <c r="D188" s="13" t="s">
        <v>645</v>
      </c>
      <c r="E188" s="13" t="s">
        <v>167</v>
      </c>
      <c r="F188" s="74" t="s">
        <v>491</v>
      </c>
      <c r="G188" s="74" t="s">
        <v>492</v>
      </c>
      <c r="H188" s="13" t="s">
        <v>269</v>
      </c>
      <c r="I188" s="13"/>
      <c r="J188" s="14"/>
      <c r="K188" s="10">
        <f>K189+K190</f>
        <v>442300</v>
      </c>
      <c r="L188" s="9" t="s">
        <v>169</v>
      </c>
      <c r="M188" s="9" t="s">
        <v>170</v>
      </c>
      <c r="N188" s="15" t="s">
        <v>225</v>
      </c>
      <c r="O188" s="16" t="s">
        <v>161</v>
      </c>
      <c r="P188" s="10">
        <f>23500</f>
        <v>23500</v>
      </c>
      <c r="Q188" s="19">
        <f t="shared" si="10"/>
        <v>655357.1428571428</v>
      </c>
      <c r="R188" s="19">
        <f t="shared" si="9"/>
        <v>655.3571428571429</v>
      </c>
    </row>
    <row r="189" spans="1:18" s="26" customFormat="1" ht="47.25">
      <c r="A189" s="11"/>
      <c r="B189" s="22"/>
      <c r="C189" s="28" t="s">
        <v>88</v>
      </c>
      <c r="D189" s="17" t="s">
        <v>645</v>
      </c>
      <c r="E189" s="17" t="s">
        <v>167</v>
      </c>
      <c r="F189" s="17" t="s">
        <v>491</v>
      </c>
      <c r="G189" s="17" t="s">
        <v>492</v>
      </c>
      <c r="H189" s="17"/>
      <c r="I189" s="13" t="s">
        <v>270</v>
      </c>
      <c r="J189" s="23" t="s">
        <v>231</v>
      </c>
      <c r="K189" s="12">
        <v>438600</v>
      </c>
      <c r="L189" s="22"/>
      <c r="M189" s="22"/>
      <c r="N189" s="18"/>
      <c r="O189" s="24"/>
      <c r="P189" s="71"/>
      <c r="Q189" s="53"/>
      <c r="R189" s="19">
        <f t="shared" si="9"/>
        <v>0</v>
      </c>
    </row>
    <row r="190" spans="1:18" s="26" customFormat="1" ht="15.75">
      <c r="A190" s="11"/>
      <c r="B190" s="22"/>
      <c r="C190" s="28" t="s">
        <v>151</v>
      </c>
      <c r="D190" s="17"/>
      <c r="E190" s="17"/>
      <c r="F190" s="17"/>
      <c r="G190" s="17"/>
      <c r="H190" s="17"/>
      <c r="I190" s="17"/>
      <c r="J190" s="23" t="s">
        <v>243</v>
      </c>
      <c r="K190" s="12">
        <v>3700</v>
      </c>
      <c r="L190" s="22"/>
      <c r="M190" s="22"/>
      <c r="N190" s="18"/>
      <c r="O190" s="24"/>
      <c r="P190" s="71"/>
      <c r="Q190" s="53"/>
      <c r="R190" s="19">
        <f t="shared" si="9"/>
        <v>0</v>
      </c>
    </row>
    <row r="191" spans="1:18" ht="47.25">
      <c r="A191" s="9">
        <v>152</v>
      </c>
      <c r="B191" s="9">
        <v>222</v>
      </c>
      <c r="C191" s="20" t="s">
        <v>92</v>
      </c>
      <c r="D191" s="13" t="s">
        <v>671</v>
      </c>
      <c r="E191" s="13" t="s">
        <v>165</v>
      </c>
      <c r="F191" s="13" t="s">
        <v>493</v>
      </c>
      <c r="G191" s="13" t="s">
        <v>494</v>
      </c>
      <c r="H191" s="13" t="s">
        <v>269</v>
      </c>
      <c r="I191" s="13" t="s">
        <v>270</v>
      </c>
      <c r="J191" s="14" t="s">
        <v>231</v>
      </c>
      <c r="K191" s="10">
        <v>331000</v>
      </c>
      <c r="L191" s="9" t="s">
        <v>169</v>
      </c>
      <c r="M191" s="9" t="s">
        <v>171</v>
      </c>
      <c r="N191" s="15" t="s">
        <v>213</v>
      </c>
      <c r="O191" s="16" t="s">
        <v>168</v>
      </c>
      <c r="P191" s="10">
        <f>23500</f>
        <v>23500</v>
      </c>
      <c r="Q191" s="19">
        <f>(K191*100)/(100-N191-O191)+P191</f>
        <v>412911.76470588235</v>
      </c>
      <c r="R191" s="19">
        <f t="shared" si="9"/>
        <v>412.9117647058824</v>
      </c>
    </row>
    <row r="192" spans="1:18" ht="47.25">
      <c r="A192" s="9">
        <v>154</v>
      </c>
      <c r="B192" s="9">
        <v>224</v>
      </c>
      <c r="C192" s="20" t="s">
        <v>107</v>
      </c>
      <c r="D192" s="13" t="s">
        <v>672</v>
      </c>
      <c r="E192" s="13" t="s">
        <v>166</v>
      </c>
      <c r="F192" s="13" t="s">
        <v>621</v>
      </c>
      <c r="G192" s="13" t="s">
        <v>622</v>
      </c>
      <c r="H192" s="13" t="s">
        <v>269</v>
      </c>
      <c r="I192" s="13" t="s">
        <v>270</v>
      </c>
      <c r="J192" s="14" t="s">
        <v>231</v>
      </c>
      <c r="K192" s="10">
        <v>176700</v>
      </c>
      <c r="L192" s="9" t="s">
        <v>169</v>
      </c>
      <c r="M192" s="9" t="s">
        <v>170</v>
      </c>
      <c r="N192" s="15" t="s">
        <v>226</v>
      </c>
      <c r="O192" s="16" t="s">
        <v>168</v>
      </c>
      <c r="P192" s="10">
        <f>23500</f>
        <v>23500</v>
      </c>
      <c r="Q192" s="19">
        <f>(K192*100)/(100-N192-O192)+P192</f>
        <v>275928.5714285714</v>
      </c>
      <c r="R192" s="19">
        <f>Q192/1000</f>
        <v>275.92857142857144</v>
      </c>
    </row>
    <row r="193" spans="1:18" ht="47.25">
      <c r="A193" s="9">
        <v>155</v>
      </c>
      <c r="B193" s="9">
        <v>225</v>
      </c>
      <c r="C193" s="20" t="s">
        <v>127</v>
      </c>
      <c r="D193" s="13" t="s">
        <v>670</v>
      </c>
      <c r="E193" s="13" t="s">
        <v>166</v>
      </c>
      <c r="F193" s="13" t="s">
        <v>495</v>
      </c>
      <c r="G193" s="13" t="s">
        <v>496</v>
      </c>
      <c r="H193" s="13" t="s">
        <v>269</v>
      </c>
      <c r="I193" s="13" t="s">
        <v>270</v>
      </c>
      <c r="J193" s="14" t="s">
        <v>231</v>
      </c>
      <c r="K193" s="10">
        <v>205800</v>
      </c>
      <c r="L193" s="9" t="s">
        <v>169</v>
      </c>
      <c r="M193" s="9" t="s">
        <v>171</v>
      </c>
      <c r="N193" s="15" t="s">
        <v>218</v>
      </c>
      <c r="O193" s="16" t="s">
        <v>168</v>
      </c>
      <c r="P193" s="10">
        <f>23500</f>
        <v>23500</v>
      </c>
      <c r="Q193" s="19">
        <f>(K193*100)/(100-N193-O193)+P193</f>
        <v>284006.32911392406</v>
      </c>
      <c r="R193" s="19">
        <f t="shared" si="9"/>
        <v>284.00632911392404</v>
      </c>
    </row>
    <row r="194" spans="1:18" ht="47.25">
      <c r="A194" s="9">
        <v>156</v>
      </c>
      <c r="B194" s="9">
        <v>226</v>
      </c>
      <c r="C194" s="20" t="s">
        <v>143</v>
      </c>
      <c r="D194" s="13" t="s">
        <v>652</v>
      </c>
      <c r="E194" s="13" t="s">
        <v>167</v>
      </c>
      <c r="F194" s="74" t="s">
        <v>497</v>
      </c>
      <c r="G194" s="74" t="s">
        <v>498</v>
      </c>
      <c r="H194" s="13" t="s">
        <v>269</v>
      </c>
      <c r="I194" s="13"/>
      <c r="J194" s="14"/>
      <c r="K194" s="10">
        <f>K195+K196</f>
        <v>261700</v>
      </c>
      <c r="L194" s="9" t="s">
        <v>169</v>
      </c>
      <c r="M194" s="9" t="s">
        <v>170</v>
      </c>
      <c r="N194" s="15" t="s">
        <v>215</v>
      </c>
      <c r="O194" s="16" t="s">
        <v>161</v>
      </c>
      <c r="P194" s="10">
        <f>23500</f>
        <v>23500</v>
      </c>
      <c r="Q194" s="19">
        <f>(K194*100)/(100-N194-O194)+P194</f>
        <v>367842.1052631579</v>
      </c>
      <c r="R194" s="19">
        <f t="shared" si="9"/>
        <v>367.8421052631579</v>
      </c>
    </row>
    <row r="195" spans="1:18" s="26" customFormat="1" ht="47.25">
      <c r="A195" s="11"/>
      <c r="B195" s="22"/>
      <c r="C195" s="28" t="s">
        <v>143</v>
      </c>
      <c r="D195" s="17" t="s">
        <v>652</v>
      </c>
      <c r="E195" s="17" t="s">
        <v>167</v>
      </c>
      <c r="F195" s="17" t="s">
        <v>497</v>
      </c>
      <c r="G195" s="17" t="s">
        <v>498</v>
      </c>
      <c r="H195" s="17"/>
      <c r="I195" s="13" t="s">
        <v>270</v>
      </c>
      <c r="J195" s="23" t="s">
        <v>231</v>
      </c>
      <c r="K195" s="12">
        <v>258000</v>
      </c>
      <c r="L195" s="22"/>
      <c r="M195" s="22"/>
      <c r="N195" s="18"/>
      <c r="O195" s="24"/>
      <c r="P195" s="71"/>
      <c r="Q195" s="53"/>
      <c r="R195" s="19">
        <f t="shared" si="9"/>
        <v>0</v>
      </c>
    </row>
    <row r="196" spans="1:18" s="26" customFormat="1" ht="15.75">
      <c r="A196" s="11"/>
      <c r="B196" s="22"/>
      <c r="C196" s="28" t="s">
        <v>151</v>
      </c>
      <c r="D196" s="17"/>
      <c r="E196" s="17"/>
      <c r="F196" s="17"/>
      <c r="G196" s="17"/>
      <c r="H196" s="17"/>
      <c r="I196" s="17"/>
      <c r="J196" s="23" t="s">
        <v>234</v>
      </c>
      <c r="K196" s="12">
        <v>3700</v>
      </c>
      <c r="L196" s="22"/>
      <c r="M196" s="22"/>
      <c r="N196" s="18"/>
      <c r="O196" s="24"/>
      <c r="P196" s="71"/>
      <c r="Q196" s="53"/>
      <c r="R196" s="19">
        <f t="shared" si="9"/>
        <v>0</v>
      </c>
    </row>
    <row r="197" spans="1:18" ht="15.75">
      <c r="A197" s="9"/>
      <c r="B197" s="27"/>
      <c r="C197" s="83" t="s">
        <v>186</v>
      </c>
      <c r="D197" s="66"/>
      <c r="E197" s="13"/>
      <c r="F197" s="13"/>
      <c r="G197" s="13"/>
      <c r="H197" s="13"/>
      <c r="I197" s="13"/>
      <c r="J197" s="14"/>
      <c r="K197" s="71"/>
      <c r="L197" s="27"/>
      <c r="M197" s="27"/>
      <c r="N197" s="54"/>
      <c r="O197" s="55"/>
      <c r="P197" s="71"/>
      <c r="Q197" s="19"/>
      <c r="R197" s="19"/>
    </row>
    <row r="198" spans="1:18" ht="47.25">
      <c r="A198" s="9">
        <v>157</v>
      </c>
      <c r="B198" s="9">
        <v>227</v>
      </c>
      <c r="C198" s="20" t="s">
        <v>7</v>
      </c>
      <c r="D198" s="13" t="s">
        <v>652</v>
      </c>
      <c r="E198" s="13" t="s">
        <v>165</v>
      </c>
      <c r="F198" s="13" t="s">
        <v>499</v>
      </c>
      <c r="G198" s="13" t="s">
        <v>500</v>
      </c>
      <c r="H198" s="13" t="s">
        <v>269</v>
      </c>
      <c r="I198" s="13" t="s">
        <v>270</v>
      </c>
      <c r="J198" s="14" t="s">
        <v>231</v>
      </c>
      <c r="K198" s="10">
        <v>1082700</v>
      </c>
      <c r="L198" s="9" t="s">
        <v>169</v>
      </c>
      <c r="M198" s="9" t="s">
        <v>171</v>
      </c>
      <c r="N198" s="15" t="s">
        <v>216</v>
      </c>
      <c r="O198" s="16" t="s">
        <v>161</v>
      </c>
      <c r="P198" s="10">
        <f>23500</f>
        <v>23500</v>
      </c>
      <c r="Q198" s="19">
        <f aca="true" t="shared" si="11" ref="Q198:Q203">(K198*100)/(100-N198-O198)+P198</f>
        <v>1506650.6849315069</v>
      </c>
      <c r="R198" s="19">
        <f t="shared" si="9"/>
        <v>1506.650684931507</v>
      </c>
    </row>
    <row r="199" spans="1:18" ht="47.25">
      <c r="A199" s="9">
        <v>158</v>
      </c>
      <c r="B199" s="9">
        <v>228</v>
      </c>
      <c r="C199" s="20" t="s">
        <v>278</v>
      </c>
      <c r="D199" s="13" t="s">
        <v>647</v>
      </c>
      <c r="E199" s="13" t="s">
        <v>166</v>
      </c>
      <c r="F199" s="13" t="s">
        <v>501</v>
      </c>
      <c r="G199" s="13" t="s">
        <v>502</v>
      </c>
      <c r="H199" s="13" t="s">
        <v>269</v>
      </c>
      <c r="I199" s="13" t="s">
        <v>270</v>
      </c>
      <c r="J199" s="14" t="s">
        <v>231</v>
      </c>
      <c r="K199" s="10">
        <v>164200</v>
      </c>
      <c r="L199" s="9" t="s">
        <v>169</v>
      </c>
      <c r="M199" s="9" t="s">
        <v>171</v>
      </c>
      <c r="N199" s="15" t="s">
        <v>212</v>
      </c>
      <c r="O199" s="16" t="s">
        <v>168</v>
      </c>
      <c r="P199" s="10">
        <f>23500</f>
        <v>23500</v>
      </c>
      <c r="Q199" s="19">
        <f t="shared" si="11"/>
        <v>223743.9024390244</v>
      </c>
      <c r="R199" s="19">
        <f t="shared" si="9"/>
        <v>223.7439024390244</v>
      </c>
    </row>
    <row r="200" spans="1:18" ht="47.25">
      <c r="A200" s="9">
        <v>159</v>
      </c>
      <c r="B200" s="9">
        <v>230</v>
      </c>
      <c r="C200" s="20" t="s">
        <v>279</v>
      </c>
      <c r="D200" s="13" t="s">
        <v>658</v>
      </c>
      <c r="E200" s="13" t="s">
        <v>166</v>
      </c>
      <c r="F200" s="13" t="s">
        <v>503</v>
      </c>
      <c r="G200" s="13" t="s">
        <v>504</v>
      </c>
      <c r="H200" s="13" t="s">
        <v>269</v>
      </c>
      <c r="I200" s="13" t="s">
        <v>270</v>
      </c>
      <c r="J200" s="14" t="s">
        <v>231</v>
      </c>
      <c r="K200" s="10">
        <v>621600</v>
      </c>
      <c r="L200" s="9" t="s">
        <v>169</v>
      </c>
      <c r="M200" s="9" t="s">
        <v>170</v>
      </c>
      <c r="N200" s="15" t="s">
        <v>216</v>
      </c>
      <c r="O200" s="16" t="s">
        <v>168</v>
      </c>
      <c r="P200" s="10">
        <f>23500</f>
        <v>23500</v>
      </c>
      <c r="Q200" s="19">
        <f t="shared" si="11"/>
        <v>886833.3333333334</v>
      </c>
      <c r="R200" s="19">
        <f t="shared" si="9"/>
        <v>886.8333333333334</v>
      </c>
    </row>
    <row r="201" spans="1:18" ht="47.25">
      <c r="A201" s="9">
        <v>160</v>
      </c>
      <c r="B201" s="9">
        <v>232</v>
      </c>
      <c r="C201" s="20" t="s">
        <v>629</v>
      </c>
      <c r="D201" s="13" t="s">
        <v>651</v>
      </c>
      <c r="E201" s="13" t="s">
        <v>166</v>
      </c>
      <c r="F201" s="13" t="s">
        <v>505</v>
      </c>
      <c r="G201" s="13" t="s">
        <v>506</v>
      </c>
      <c r="H201" s="13" t="s">
        <v>269</v>
      </c>
      <c r="I201" s="13" t="s">
        <v>270</v>
      </c>
      <c r="J201" s="14" t="s">
        <v>231</v>
      </c>
      <c r="K201" s="10">
        <v>188100</v>
      </c>
      <c r="L201" s="9" t="s">
        <v>169</v>
      </c>
      <c r="M201" s="9" t="s">
        <v>170</v>
      </c>
      <c r="N201" s="15" t="s">
        <v>228</v>
      </c>
      <c r="O201" s="16" t="s">
        <v>168</v>
      </c>
      <c r="P201" s="10">
        <f>23500</f>
        <v>23500</v>
      </c>
      <c r="Q201" s="19">
        <f t="shared" si="11"/>
        <v>317406.25</v>
      </c>
      <c r="R201" s="19">
        <f t="shared" si="9"/>
        <v>317.40625</v>
      </c>
    </row>
    <row r="202" spans="1:18" ht="47.25">
      <c r="A202" s="9">
        <v>161</v>
      </c>
      <c r="B202" s="9">
        <v>233</v>
      </c>
      <c r="C202" s="20" t="s">
        <v>280</v>
      </c>
      <c r="D202" s="13" t="s">
        <v>645</v>
      </c>
      <c r="E202" s="13" t="s">
        <v>165</v>
      </c>
      <c r="F202" s="13" t="s">
        <v>507</v>
      </c>
      <c r="G202" s="13" t="s">
        <v>508</v>
      </c>
      <c r="H202" s="13" t="s">
        <v>269</v>
      </c>
      <c r="I202" s="13" t="s">
        <v>270</v>
      </c>
      <c r="J202" s="14" t="s">
        <v>231</v>
      </c>
      <c r="K202" s="10">
        <v>2685000</v>
      </c>
      <c r="L202" s="9" t="s">
        <v>169</v>
      </c>
      <c r="M202" s="9" t="s">
        <v>171</v>
      </c>
      <c r="N202" s="15" t="s">
        <v>212</v>
      </c>
      <c r="O202" s="16" t="s">
        <v>161</v>
      </c>
      <c r="P202" s="10">
        <f>23500</f>
        <v>23500</v>
      </c>
      <c r="Q202" s="19">
        <f t="shared" si="11"/>
        <v>3258439.7590361447</v>
      </c>
      <c r="R202" s="19">
        <f t="shared" si="9"/>
        <v>3258.4397590361446</v>
      </c>
    </row>
    <row r="203" spans="1:18" ht="47.25">
      <c r="A203" s="9">
        <v>162</v>
      </c>
      <c r="B203" s="9">
        <v>235</v>
      </c>
      <c r="C203" s="20" t="s">
        <v>187</v>
      </c>
      <c r="D203" s="13" t="s">
        <v>651</v>
      </c>
      <c r="E203" s="13" t="s">
        <v>167</v>
      </c>
      <c r="F203" s="13" t="s">
        <v>509</v>
      </c>
      <c r="G203" s="13" t="s">
        <v>510</v>
      </c>
      <c r="H203" s="13" t="s">
        <v>269</v>
      </c>
      <c r="I203" s="13" t="s">
        <v>270</v>
      </c>
      <c r="J203" s="14" t="s">
        <v>231</v>
      </c>
      <c r="K203" s="10">
        <v>293100</v>
      </c>
      <c r="L203" s="9" t="s">
        <v>169</v>
      </c>
      <c r="M203" s="9" t="s">
        <v>170</v>
      </c>
      <c r="N203" s="15" t="s">
        <v>227</v>
      </c>
      <c r="O203" s="16" t="s">
        <v>168</v>
      </c>
      <c r="P203" s="10">
        <f>23500</f>
        <v>23500</v>
      </c>
      <c r="Q203" s="19">
        <f t="shared" si="11"/>
        <v>496241.93548387097</v>
      </c>
      <c r="R203" s="19">
        <f t="shared" si="9"/>
        <v>496.241935483871</v>
      </c>
    </row>
    <row r="204" spans="1:18" ht="15.75">
      <c r="A204" s="9"/>
      <c r="B204" s="27"/>
      <c r="C204" s="83" t="s">
        <v>282</v>
      </c>
      <c r="D204" s="66"/>
      <c r="E204" s="13"/>
      <c r="F204" s="13"/>
      <c r="G204" s="13"/>
      <c r="H204" s="13"/>
      <c r="I204" s="13"/>
      <c r="J204" s="14"/>
      <c r="K204" s="71"/>
      <c r="L204" s="27"/>
      <c r="M204" s="27"/>
      <c r="N204" s="54"/>
      <c r="O204" s="55"/>
      <c r="P204" s="71"/>
      <c r="Q204" s="19"/>
      <c r="R204" s="19"/>
    </row>
    <row r="205" spans="1:18" ht="47.25">
      <c r="A205" s="9">
        <v>163</v>
      </c>
      <c r="B205" s="9">
        <v>236</v>
      </c>
      <c r="C205" s="20" t="s">
        <v>630</v>
      </c>
      <c r="D205" s="13" t="s">
        <v>673</v>
      </c>
      <c r="E205" s="13" t="s">
        <v>165</v>
      </c>
      <c r="F205" s="13" t="s">
        <v>511</v>
      </c>
      <c r="G205" s="13" t="s">
        <v>512</v>
      </c>
      <c r="H205" s="13" t="s">
        <v>269</v>
      </c>
      <c r="I205" s="13" t="s">
        <v>270</v>
      </c>
      <c r="J205" s="14" t="s">
        <v>231</v>
      </c>
      <c r="K205" s="10">
        <v>260000</v>
      </c>
      <c r="L205" s="9" t="s">
        <v>169</v>
      </c>
      <c r="M205" s="9" t="s">
        <v>170</v>
      </c>
      <c r="N205" s="15" t="s">
        <v>224</v>
      </c>
      <c r="O205" s="16" t="s">
        <v>168</v>
      </c>
      <c r="P205" s="10">
        <f>23500</f>
        <v>23500</v>
      </c>
      <c r="Q205" s="19">
        <f aca="true" t="shared" si="12" ref="Q205:Q213">(K205*100)/(100-N205-O205)+P205</f>
        <v>411559.70149253734</v>
      </c>
      <c r="R205" s="19">
        <f t="shared" si="9"/>
        <v>411.55970149253733</v>
      </c>
    </row>
    <row r="206" spans="1:18" ht="47.25">
      <c r="A206" s="9">
        <v>165</v>
      </c>
      <c r="B206" s="9">
        <v>238</v>
      </c>
      <c r="C206" s="20" t="s">
        <v>144</v>
      </c>
      <c r="D206" s="13" t="s">
        <v>647</v>
      </c>
      <c r="E206" s="13" t="s">
        <v>166</v>
      </c>
      <c r="F206" s="13" t="s">
        <v>513</v>
      </c>
      <c r="G206" s="13" t="s">
        <v>514</v>
      </c>
      <c r="H206" s="13" t="s">
        <v>269</v>
      </c>
      <c r="I206" s="13" t="s">
        <v>270</v>
      </c>
      <c r="J206" s="14" t="s">
        <v>231</v>
      </c>
      <c r="K206" s="10">
        <v>187100</v>
      </c>
      <c r="L206" s="9" t="s">
        <v>169</v>
      </c>
      <c r="M206" s="9" t="s">
        <v>171</v>
      </c>
      <c r="N206" s="16" t="s">
        <v>214</v>
      </c>
      <c r="O206" s="16" t="s">
        <v>168</v>
      </c>
      <c r="P206" s="10">
        <f>23500</f>
        <v>23500</v>
      </c>
      <c r="Q206" s="19">
        <f t="shared" si="12"/>
        <v>238557.4712643678</v>
      </c>
      <c r="R206" s="19">
        <f>Q206/1000</f>
        <v>238.55747126436782</v>
      </c>
    </row>
    <row r="207" spans="1:18" ht="47.25">
      <c r="A207" s="9">
        <v>167</v>
      </c>
      <c r="B207" s="9">
        <v>240</v>
      </c>
      <c r="C207" s="20" t="s">
        <v>188</v>
      </c>
      <c r="D207" s="13" t="s">
        <v>675</v>
      </c>
      <c r="E207" s="13" t="s">
        <v>167</v>
      </c>
      <c r="F207" s="13" t="s">
        <v>515</v>
      </c>
      <c r="G207" s="13" t="s">
        <v>516</v>
      </c>
      <c r="H207" s="13" t="s">
        <v>269</v>
      </c>
      <c r="I207" s="13" t="s">
        <v>270</v>
      </c>
      <c r="J207" s="14" t="s">
        <v>231</v>
      </c>
      <c r="K207" s="10">
        <v>1573800</v>
      </c>
      <c r="L207" s="9" t="s">
        <v>169</v>
      </c>
      <c r="M207" s="9" t="s">
        <v>171</v>
      </c>
      <c r="N207" s="15" t="s">
        <v>219</v>
      </c>
      <c r="O207" s="16" t="s">
        <v>168</v>
      </c>
      <c r="P207" s="10">
        <f>23500</f>
        <v>23500</v>
      </c>
      <c r="Q207" s="19">
        <f t="shared" si="12"/>
        <v>1897071.4285714286</v>
      </c>
      <c r="R207" s="19">
        <f>Q207/1000</f>
        <v>1897.0714285714287</v>
      </c>
    </row>
    <row r="208" spans="1:18" ht="47.25">
      <c r="A208" s="9">
        <v>169</v>
      </c>
      <c r="B208" s="9">
        <v>244</v>
      </c>
      <c r="C208" s="20" t="s">
        <v>179</v>
      </c>
      <c r="D208" s="13" t="s">
        <v>676</v>
      </c>
      <c r="E208" s="13" t="s">
        <v>166</v>
      </c>
      <c r="F208" s="13" t="s">
        <v>517</v>
      </c>
      <c r="G208" s="13" t="s">
        <v>517</v>
      </c>
      <c r="H208" s="13" t="s">
        <v>269</v>
      </c>
      <c r="I208" s="13" t="s">
        <v>270</v>
      </c>
      <c r="J208" s="14" t="s">
        <v>231</v>
      </c>
      <c r="K208" s="10">
        <v>47800</v>
      </c>
      <c r="L208" s="9" t="s">
        <v>169</v>
      </c>
      <c r="M208" s="9" t="s">
        <v>171</v>
      </c>
      <c r="N208" s="15" t="s">
        <v>214</v>
      </c>
      <c r="O208" s="16" t="s">
        <v>168</v>
      </c>
      <c r="P208" s="10">
        <f>23500</f>
        <v>23500</v>
      </c>
      <c r="Q208" s="19">
        <f>(K208*100)/(100-N208-O208)+P208</f>
        <v>78442.5287356322</v>
      </c>
      <c r="R208" s="19">
        <f>Q208/1000</f>
        <v>78.4425287356322</v>
      </c>
    </row>
    <row r="209" spans="1:18" ht="47.25">
      <c r="A209" s="9">
        <v>170</v>
      </c>
      <c r="B209" s="9">
        <v>245</v>
      </c>
      <c r="C209" s="20" t="s">
        <v>67</v>
      </c>
      <c r="D209" s="13" t="s">
        <v>667</v>
      </c>
      <c r="E209" s="13" t="s">
        <v>166</v>
      </c>
      <c r="F209" s="13" t="s">
        <v>518</v>
      </c>
      <c r="G209" s="13" t="s">
        <v>519</v>
      </c>
      <c r="H209" s="13" t="s">
        <v>269</v>
      </c>
      <c r="I209" s="13" t="s">
        <v>270</v>
      </c>
      <c r="J209" s="14" t="s">
        <v>231</v>
      </c>
      <c r="K209" s="10">
        <v>178700</v>
      </c>
      <c r="L209" s="9" t="s">
        <v>169</v>
      </c>
      <c r="M209" s="9" t="s">
        <v>171</v>
      </c>
      <c r="N209" s="15" t="s">
        <v>219</v>
      </c>
      <c r="O209" s="16" t="s">
        <v>168</v>
      </c>
      <c r="P209" s="10">
        <f>23500</f>
        <v>23500</v>
      </c>
      <c r="Q209" s="19">
        <f t="shared" si="12"/>
        <v>236238.09523809524</v>
      </c>
      <c r="R209" s="19">
        <f t="shared" si="9"/>
        <v>236.23809523809524</v>
      </c>
    </row>
    <row r="210" spans="1:18" ht="47.25">
      <c r="A210" s="9">
        <v>171</v>
      </c>
      <c r="B210" s="9">
        <v>246</v>
      </c>
      <c r="C210" s="20" t="s">
        <v>82</v>
      </c>
      <c r="D210" s="13" t="s">
        <v>651</v>
      </c>
      <c r="E210" s="13" t="s">
        <v>166</v>
      </c>
      <c r="F210" s="13" t="s">
        <v>520</v>
      </c>
      <c r="G210" s="13" t="s">
        <v>521</v>
      </c>
      <c r="H210" s="13" t="s">
        <v>269</v>
      </c>
      <c r="I210" s="13" t="s">
        <v>270</v>
      </c>
      <c r="J210" s="14" t="s">
        <v>231</v>
      </c>
      <c r="K210" s="10">
        <v>147600</v>
      </c>
      <c r="L210" s="9" t="s">
        <v>169</v>
      </c>
      <c r="M210" s="9" t="s">
        <v>171</v>
      </c>
      <c r="N210" s="15" t="s">
        <v>218</v>
      </c>
      <c r="O210" s="16" t="s">
        <v>168</v>
      </c>
      <c r="P210" s="10">
        <f>23500</f>
        <v>23500</v>
      </c>
      <c r="Q210" s="19">
        <f t="shared" si="12"/>
        <v>210335.44303797468</v>
      </c>
      <c r="R210" s="19">
        <f t="shared" si="9"/>
        <v>210.33544303797467</v>
      </c>
    </row>
    <row r="211" spans="1:18" ht="47.25">
      <c r="A211" s="9">
        <v>172</v>
      </c>
      <c r="B211" s="9">
        <v>247</v>
      </c>
      <c r="C211" s="20" t="s">
        <v>694</v>
      </c>
      <c r="D211" s="13" t="s">
        <v>654</v>
      </c>
      <c r="E211" s="13" t="s">
        <v>167</v>
      </c>
      <c r="F211" s="13" t="s">
        <v>695</v>
      </c>
      <c r="G211" s="13" t="s">
        <v>709</v>
      </c>
      <c r="H211" s="13" t="s">
        <v>269</v>
      </c>
      <c r="I211" s="13" t="s">
        <v>270</v>
      </c>
      <c r="J211" s="14" t="s">
        <v>231</v>
      </c>
      <c r="K211" s="10">
        <v>138200</v>
      </c>
      <c r="L211" s="9"/>
      <c r="M211" s="9"/>
      <c r="N211" s="15"/>
      <c r="O211" s="16"/>
      <c r="P211" s="10"/>
      <c r="Q211" s="19">
        <f t="shared" si="12"/>
        <v>138200</v>
      </c>
      <c r="R211" s="19">
        <f t="shared" si="9"/>
        <v>138.2</v>
      </c>
    </row>
    <row r="212" spans="1:18" ht="47.25">
      <c r="A212" s="9">
        <v>176</v>
      </c>
      <c r="B212" s="9">
        <v>253</v>
      </c>
      <c r="C212" s="20" t="s">
        <v>121</v>
      </c>
      <c r="D212" s="13" t="s">
        <v>677</v>
      </c>
      <c r="E212" s="20" t="s">
        <v>165</v>
      </c>
      <c r="F212" s="13" t="s">
        <v>522</v>
      </c>
      <c r="G212" s="13" t="s">
        <v>523</v>
      </c>
      <c r="H212" s="13" t="s">
        <v>269</v>
      </c>
      <c r="I212" s="13" t="s">
        <v>270</v>
      </c>
      <c r="J212" s="14" t="s">
        <v>231</v>
      </c>
      <c r="K212" s="10">
        <v>489000</v>
      </c>
      <c r="L212" s="9" t="s">
        <v>169</v>
      </c>
      <c r="M212" s="9" t="s">
        <v>171</v>
      </c>
      <c r="N212" s="15" t="s">
        <v>222</v>
      </c>
      <c r="O212" s="16" t="s">
        <v>168</v>
      </c>
      <c r="P212" s="10">
        <f>23500</f>
        <v>23500</v>
      </c>
      <c r="Q212" s="19">
        <f t="shared" si="12"/>
        <v>612656.626506024</v>
      </c>
      <c r="R212" s="19">
        <f aca="true" t="shared" si="13" ref="R212:R220">Q212/1000</f>
        <v>612.656626506024</v>
      </c>
    </row>
    <row r="213" spans="1:18" ht="63">
      <c r="A213" s="9">
        <v>177</v>
      </c>
      <c r="B213" s="9">
        <v>254</v>
      </c>
      <c r="C213" s="20" t="s">
        <v>132</v>
      </c>
      <c r="D213" s="13" t="s">
        <v>652</v>
      </c>
      <c r="E213" s="13" t="s">
        <v>167</v>
      </c>
      <c r="F213" s="74" t="s">
        <v>524</v>
      </c>
      <c r="G213" s="74" t="s">
        <v>525</v>
      </c>
      <c r="H213" s="13" t="s">
        <v>269</v>
      </c>
      <c r="I213" s="13"/>
      <c r="J213" s="14"/>
      <c r="K213" s="10">
        <f>K214+K215</f>
        <v>200000</v>
      </c>
      <c r="L213" s="9" t="s">
        <v>169</v>
      </c>
      <c r="M213" s="9" t="s">
        <v>170</v>
      </c>
      <c r="N213" s="15" t="s">
        <v>211</v>
      </c>
      <c r="O213" s="16" t="s">
        <v>161</v>
      </c>
      <c r="P213" s="10">
        <f>23500</f>
        <v>23500</v>
      </c>
      <c r="Q213" s="19">
        <f t="shared" si="12"/>
        <v>279910.2564102564</v>
      </c>
      <c r="R213" s="19">
        <f t="shared" si="13"/>
        <v>279.91025641025635</v>
      </c>
    </row>
    <row r="214" spans="1:18" s="26" customFormat="1" ht="63">
      <c r="A214" s="11"/>
      <c r="B214" s="22"/>
      <c r="C214" s="28" t="s">
        <v>132</v>
      </c>
      <c r="D214" s="17" t="s">
        <v>652</v>
      </c>
      <c r="E214" s="17" t="s">
        <v>167</v>
      </c>
      <c r="F214" s="17" t="s">
        <v>524</v>
      </c>
      <c r="G214" s="17" t="s">
        <v>525</v>
      </c>
      <c r="H214" s="17"/>
      <c r="I214" s="13" t="s">
        <v>270</v>
      </c>
      <c r="J214" s="23" t="s">
        <v>231</v>
      </c>
      <c r="K214" s="12">
        <v>199000</v>
      </c>
      <c r="L214" s="22"/>
      <c r="M214" s="22"/>
      <c r="N214" s="18"/>
      <c r="O214" s="24"/>
      <c r="P214" s="71"/>
      <c r="Q214" s="53"/>
      <c r="R214" s="19">
        <f t="shared" si="13"/>
        <v>0</v>
      </c>
    </row>
    <row r="215" spans="1:18" s="26" customFormat="1" ht="15.75">
      <c r="A215" s="11"/>
      <c r="B215" s="22"/>
      <c r="C215" s="28" t="s">
        <v>191</v>
      </c>
      <c r="D215" s="17"/>
      <c r="E215" s="17"/>
      <c r="F215" s="17"/>
      <c r="G215" s="17"/>
      <c r="H215" s="17"/>
      <c r="I215" s="17"/>
      <c r="J215" s="23" t="s">
        <v>242</v>
      </c>
      <c r="K215" s="12">
        <v>1000</v>
      </c>
      <c r="L215" s="22"/>
      <c r="M215" s="22"/>
      <c r="N215" s="18"/>
      <c r="O215" s="24"/>
      <c r="P215" s="71"/>
      <c r="Q215" s="53"/>
      <c r="R215" s="19">
        <f t="shared" si="13"/>
        <v>0</v>
      </c>
    </row>
    <row r="216" spans="1:18" ht="47.25">
      <c r="A216" s="9">
        <v>178</v>
      </c>
      <c r="B216" s="9">
        <v>255</v>
      </c>
      <c r="C216" s="20" t="s">
        <v>160</v>
      </c>
      <c r="D216" s="20" t="s">
        <v>647</v>
      </c>
      <c r="E216" s="20" t="s">
        <v>165</v>
      </c>
      <c r="F216" s="20" t="s">
        <v>526</v>
      </c>
      <c r="G216" s="20" t="s">
        <v>527</v>
      </c>
      <c r="H216" s="13" t="s">
        <v>269</v>
      </c>
      <c r="I216" s="13" t="s">
        <v>270</v>
      </c>
      <c r="J216" s="14" t="s">
        <v>231</v>
      </c>
      <c r="K216" s="10">
        <v>2016600</v>
      </c>
      <c r="L216" s="9" t="s">
        <v>169</v>
      </c>
      <c r="M216" s="9" t="s">
        <v>171</v>
      </c>
      <c r="N216" s="15" t="s">
        <v>212</v>
      </c>
      <c r="O216" s="16" t="s">
        <v>168</v>
      </c>
      <c r="P216" s="10">
        <f>23500</f>
        <v>23500</v>
      </c>
      <c r="Q216" s="19">
        <f>(K216*100)/(100-N216-O216)+P216</f>
        <v>2482768.2926829266</v>
      </c>
      <c r="R216" s="19">
        <f>Q216/1000</f>
        <v>2482.7682926829266</v>
      </c>
    </row>
    <row r="217" spans="1:18" ht="47.25">
      <c r="A217" s="9">
        <v>179</v>
      </c>
      <c r="B217" s="9">
        <v>256</v>
      </c>
      <c r="C217" s="20" t="s">
        <v>136</v>
      </c>
      <c r="D217" s="13" t="s">
        <v>652</v>
      </c>
      <c r="E217" s="13" t="s">
        <v>167</v>
      </c>
      <c r="F217" s="13" t="s">
        <v>528</v>
      </c>
      <c r="G217" s="13" t="s">
        <v>529</v>
      </c>
      <c r="H217" s="13" t="s">
        <v>269</v>
      </c>
      <c r="I217" s="13" t="s">
        <v>270</v>
      </c>
      <c r="J217" s="14" t="s">
        <v>231</v>
      </c>
      <c r="K217" s="10">
        <v>178700</v>
      </c>
      <c r="L217" s="9" t="s">
        <v>169</v>
      </c>
      <c r="M217" s="9" t="s">
        <v>171</v>
      </c>
      <c r="N217" s="15" t="s">
        <v>212</v>
      </c>
      <c r="O217" s="16" t="s">
        <v>161</v>
      </c>
      <c r="P217" s="10">
        <f>23500</f>
        <v>23500</v>
      </c>
      <c r="Q217" s="19">
        <f>(K217*100)/(100-N217-O217)+P217</f>
        <v>238801.2048192771</v>
      </c>
      <c r="R217" s="19">
        <f t="shared" si="13"/>
        <v>238.8012048192771</v>
      </c>
    </row>
    <row r="218" spans="1:18" ht="47.25">
      <c r="A218" s="9">
        <v>180</v>
      </c>
      <c r="B218" s="9">
        <v>257</v>
      </c>
      <c r="C218" s="20" t="s">
        <v>140</v>
      </c>
      <c r="D218" s="13" t="s">
        <v>660</v>
      </c>
      <c r="E218" s="13" t="s">
        <v>167</v>
      </c>
      <c r="F218" s="74" t="s">
        <v>530</v>
      </c>
      <c r="G218" s="74" t="s">
        <v>521</v>
      </c>
      <c r="H218" s="13" t="s">
        <v>269</v>
      </c>
      <c r="I218" s="13"/>
      <c r="J218" s="14"/>
      <c r="K218" s="10">
        <f>K219+K220</f>
        <v>365800</v>
      </c>
      <c r="L218" s="9" t="s">
        <v>169</v>
      </c>
      <c r="M218" s="9" t="s">
        <v>170</v>
      </c>
      <c r="N218" s="15" t="s">
        <v>212</v>
      </c>
      <c r="O218" s="16" t="s">
        <v>161</v>
      </c>
      <c r="P218" s="10">
        <f>23500</f>
        <v>23500</v>
      </c>
      <c r="Q218" s="19">
        <f>(K218*100)/(100-N218-O218)+P218</f>
        <v>464222.8915662651</v>
      </c>
      <c r="R218" s="19">
        <f t="shared" si="13"/>
        <v>464.2228915662651</v>
      </c>
    </row>
    <row r="219" spans="1:18" s="26" customFormat="1" ht="31.5">
      <c r="A219" s="11"/>
      <c r="B219" s="22"/>
      <c r="C219" s="28" t="s">
        <v>140</v>
      </c>
      <c r="D219" s="17" t="s">
        <v>660</v>
      </c>
      <c r="E219" s="17" t="s">
        <v>167</v>
      </c>
      <c r="F219" s="17" t="s">
        <v>530</v>
      </c>
      <c r="G219" s="17" t="s">
        <v>521</v>
      </c>
      <c r="H219" s="17"/>
      <c r="I219" s="13" t="s">
        <v>270</v>
      </c>
      <c r="J219" s="23" t="s">
        <v>231</v>
      </c>
      <c r="K219" s="12">
        <v>364800</v>
      </c>
      <c r="L219" s="22"/>
      <c r="M219" s="22"/>
      <c r="N219" s="18"/>
      <c r="O219" s="24"/>
      <c r="P219" s="71"/>
      <c r="Q219" s="53"/>
      <c r="R219" s="19">
        <f t="shared" si="13"/>
        <v>0</v>
      </c>
    </row>
    <row r="220" spans="1:18" s="26" customFormat="1" ht="15.75">
      <c r="A220" s="11"/>
      <c r="B220" s="22"/>
      <c r="C220" s="28" t="s">
        <v>191</v>
      </c>
      <c r="D220" s="17"/>
      <c r="E220" s="17"/>
      <c r="F220" s="17"/>
      <c r="G220" s="17"/>
      <c r="H220" s="17"/>
      <c r="I220" s="17"/>
      <c r="J220" s="23" t="s">
        <v>242</v>
      </c>
      <c r="K220" s="12">
        <v>1000</v>
      </c>
      <c r="L220" s="22"/>
      <c r="M220" s="22"/>
      <c r="N220" s="18"/>
      <c r="O220" s="24"/>
      <c r="P220" s="71"/>
      <c r="Q220" s="53"/>
      <c r="R220" s="19">
        <f t="shared" si="13"/>
        <v>0</v>
      </c>
    </row>
    <row r="221" spans="1:18" ht="47.25">
      <c r="A221" s="9">
        <v>181</v>
      </c>
      <c r="B221" s="9">
        <v>258</v>
      </c>
      <c r="C221" s="20" t="s">
        <v>281</v>
      </c>
      <c r="D221" s="13" t="s">
        <v>660</v>
      </c>
      <c r="E221" s="13" t="s">
        <v>167</v>
      </c>
      <c r="F221" s="13" t="s">
        <v>531</v>
      </c>
      <c r="G221" s="13" t="s">
        <v>532</v>
      </c>
      <c r="H221" s="13" t="s">
        <v>269</v>
      </c>
      <c r="I221" s="13" t="s">
        <v>270</v>
      </c>
      <c r="J221" s="14" t="s">
        <v>231</v>
      </c>
      <c r="K221" s="10">
        <v>191200</v>
      </c>
      <c r="L221" s="9" t="s">
        <v>169</v>
      </c>
      <c r="M221" s="9" t="s">
        <v>170</v>
      </c>
      <c r="N221" s="15" t="s">
        <v>211</v>
      </c>
      <c r="O221" s="16" t="s">
        <v>161</v>
      </c>
      <c r="P221" s="10">
        <f>23500</f>
        <v>23500</v>
      </c>
      <c r="Q221" s="19">
        <f>(K221*100)/(100-N221-O221)+P221</f>
        <v>268628.2051282051</v>
      </c>
      <c r="R221" s="19">
        <f>Q221/1000</f>
        <v>268.62820512820514</v>
      </c>
    </row>
    <row r="222" spans="1:18" ht="15.75">
      <c r="A222" s="9"/>
      <c r="B222" s="27"/>
      <c r="C222" s="83" t="s">
        <v>631</v>
      </c>
      <c r="D222" s="66"/>
      <c r="E222" s="13"/>
      <c r="F222" s="13"/>
      <c r="G222" s="13"/>
      <c r="H222" s="13"/>
      <c r="I222" s="13"/>
      <c r="J222" s="14"/>
      <c r="K222" s="71"/>
      <c r="L222" s="27"/>
      <c r="M222" s="27"/>
      <c r="N222" s="54"/>
      <c r="O222" s="55"/>
      <c r="P222" s="71"/>
      <c r="Q222" s="19"/>
      <c r="R222" s="19"/>
    </row>
    <row r="223" spans="1:18" ht="47.25">
      <c r="A223" s="9">
        <v>182</v>
      </c>
      <c r="B223" s="9">
        <v>262</v>
      </c>
      <c r="C223" s="20" t="s">
        <v>34</v>
      </c>
      <c r="D223" s="13" t="s">
        <v>652</v>
      </c>
      <c r="E223" s="13" t="s">
        <v>165</v>
      </c>
      <c r="F223" s="13" t="s">
        <v>533</v>
      </c>
      <c r="G223" s="13" t="s">
        <v>534</v>
      </c>
      <c r="H223" s="13" t="s">
        <v>269</v>
      </c>
      <c r="I223" s="13" t="s">
        <v>270</v>
      </c>
      <c r="J223" s="14" t="s">
        <v>231</v>
      </c>
      <c r="K223" s="10">
        <v>142000</v>
      </c>
      <c r="L223" s="9" t="s">
        <v>169</v>
      </c>
      <c r="M223" s="9" t="s">
        <v>171</v>
      </c>
      <c r="N223" s="15" t="s">
        <v>212</v>
      </c>
      <c r="O223" s="16" t="s">
        <v>161</v>
      </c>
      <c r="P223" s="10">
        <f>23500</f>
        <v>23500</v>
      </c>
      <c r="Q223" s="19">
        <f>(K223*100)/(100-N223-O223)+P223</f>
        <v>194584.3373493976</v>
      </c>
      <c r="R223" s="19">
        <f>Q223/1000</f>
        <v>194.5843373493976</v>
      </c>
    </row>
    <row r="224" spans="1:18" ht="15.75">
      <c r="A224" s="9"/>
      <c r="B224" s="27"/>
      <c r="C224" s="83" t="s">
        <v>189</v>
      </c>
      <c r="D224" s="64"/>
      <c r="E224" s="13"/>
      <c r="F224" s="13"/>
      <c r="G224" s="13"/>
      <c r="H224" s="13"/>
      <c r="I224" s="13"/>
      <c r="J224" s="14"/>
      <c r="K224" s="71"/>
      <c r="L224" s="27"/>
      <c r="M224" s="27"/>
      <c r="N224" s="54"/>
      <c r="O224" s="55"/>
      <c r="P224" s="71"/>
      <c r="Q224" s="19"/>
      <c r="R224" s="19"/>
    </row>
    <row r="225" spans="1:18" ht="47.25">
      <c r="A225" s="9">
        <v>187</v>
      </c>
      <c r="B225" s="9">
        <v>271</v>
      </c>
      <c r="C225" s="20" t="s">
        <v>48</v>
      </c>
      <c r="D225" s="13" t="s">
        <v>651</v>
      </c>
      <c r="E225" s="13" t="s">
        <v>167</v>
      </c>
      <c r="F225" s="13" t="s">
        <v>619</v>
      </c>
      <c r="G225" s="13" t="s">
        <v>620</v>
      </c>
      <c r="H225" s="13" t="s">
        <v>269</v>
      </c>
      <c r="I225" s="13" t="s">
        <v>270</v>
      </c>
      <c r="J225" s="14" t="s">
        <v>231</v>
      </c>
      <c r="K225" s="10">
        <v>239000</v>
      </c>
      <c r="L225" s="9" t="s">
        <v>169</v>
      </c>
      <c r="M225" s="9" t="s">
        <v>171</v>
      </c>
      <c r="N225" s="15" t="s">
        <v>219</v>
      </c>
      <c r="O225" s="16" t="s">
        <v>168</v>
      </c>
      <c r="P225" s="10">
        <f>23500</f>
        <v>23500</v>
      </c>
      <c r="Q225" s="19">
        <f aca="true" t="shared" si="14" ref="Q225:Q231">(K225*100)/(100-N225-O225)+P225</f>
        <v>308023.8095238095</v>
      </c>
      <c r="R225" s="19">
        <f aca="true" t="shared" si="15" ref="R225:R231">Q225/1000</f>
        <v>308.0238095238095</v>
      </c>
    </row>
    <row r="226" spans="1:18" ht="47.25">
      <c r="A226" s="9">
        <v>188</v>
      </c>
      <c r="B226" s="9">
        <v>272</v>
      </c>
      <c r="C226" s="20" t="s">
        <v>62</v>
      </c>
      <c r="D226" s="13" t="s">
        <v>678</v>
      </c>
      <c r="E226" s="13" t="s">
        <v>166</v>
      </c>
      <c r="F226" s="13" t="s">
        <v>535</v>
      </c>
      <c r="G226" s="13" t="s">
        <v>536</v>
      </c>
      <c r="H226" s="13" t="s">
        <v>269</v>
      </c>
      <c r="I226" s="13" t="s">
        <v>270</v>
      </c>
      <c r="J226" s="14" t="s">
        <v>231</v>
      </c>
      <c r="K226" s="10">
        <v>312800</v>
      </c>
      <c r="L226" s="9" t="s">
        <v>169</v>
      </c>
      <c r="M226" s="9" t="s">
        <v>170</v>
      </c>
      <c r="N226" s="15" t="s">
        <v>216</v>
      </c>
      <c r="O226" s="16" t="s">
        <v>168</v>
      </c>
      <c r="P226" s="10">
        <f>23500</f>
        <v>23500</v>
      </c>
      <c r="Q226" s="19">
        <f t="shared" si="14"/>
        <v>457944.44444444444</v>
      </c>
      <c r="R226" s="19">
        <f t="shared" si="15"/>
        <v>457.94444444444446</v>
      </c>
    </row>
    <row r="227" spans="1:18" ht="47.25">
      <c r="A227" s="9">
        <v>190</v>
      </c>
      <c r="B227" s="9">
        <v>274</v>
      </c>
      <c r="C227" s="20" t="s">
        <v>626</v>
      </c>
      <c r="D227" s="13" t="s">
        <v>679</v>
      </c>
      <c r="E227" s="13" t="s">
        <v>165</v>
      </c>
      <c r="F227" s="13" t="s">
        <v>625</v>
      </c>
      <c r="G227" s="13" t="s">
        <v>625</v>
      </c>
      <c r="H227" s="13" t="s">
        <v>269</v>
      </c>
      <c r="I227" s="13" t="s">
        <v>270</v>
      </c>
      <c r="J227" s="14" t="s">
        <v>231</v>
      </c>
      <c r="K227" s="10">
        <v>301400</v>
      </c>
      <c r="L227" s="9" t="s">
        <v>169</v>
      </c>
      <c r="M227" s="9" t="s">
        <v>171</v>
      </c>
      <c r="N227" s="15" t="s">
        <v>222</v>
      </c>
      <c r="O227" s="16" t="s">
        <v>168</v>
      </c>
      <c r="P227" s="10">
        <f>23500</f>
        <v>23500</v>
      </c>
      <c r="Q227" s="19">
        <f t="shared" si="14"/>
        <v>386632.5301204819</v>
      </c>
      <c r="R227" s="19">
        <f t="shared" si="15"/>
        <v>386.63253012048193</v>
      </c>
    </row>
    <row r="228" spans="1:18" ht="47.25">
      <c r="A228" s="9">
        <v>191</v>
      </c>
      <c r="B228" s="9">
        <v>275</v>
      </c>
      <c r="C228" s="20" t="s">
        <v>80</v>
      </c>
      <c r="D228" s="13" t="s">
        <v>650</v>
      </c>
      <c r="E228" s="13" t="s">
        <v>167</v>
      </c>
      <c r="F228" s="13" t="s">
        <v>537</v>
      </c>
      <c r="G228" s="13" t="s">
        <v>538</v>
      </c>
      <c r="H228" s="13" t="s">
        <v>269</v>
      </c>
      <c r="I228" s="13" t="s">
        <v>270</v>
      </c>
      <c r="J228" s="14" t="s">
        <v>231</v>
      </c>
      <c r="K228" s="10">
        <v>204700</v>
      </c>
      <c r="L228" s="9" t="s">
        <v>169</v>
      </c>
      <c r="M228" s="9" t="s">
        <v>170</v>
      </c>
      <c r="N228" s="15" t="s">
        <v>211</v>
      </c>
      <c r="O228" s="16" t="s">
        <v>161</v>
      </c>
      <c r="P228" s="10">
        <f>23500</f>
        <v>23500</v>
      </c>
      <c r="Q228" s="19">
        <f t="shared" si="14"/>
        <v>285935.89743589744</v>
      </c>
      <c r="R228" s="19">
        <f t="shared" si="15"/>
        <v>285.93589743589746</v>
      </c>
    </row>
    <row r="229" spans="1:18" ht="47.25">
      <c r="A229" s="9">
        <v>192</v>
      </c>
      <c r="B229" s="9">
        <v>276</v>
      </c>
      <c r="C229" s="20" t="s">
        <v>94</v>
      </c>
      <c r="D229" s="13" t="s">
        <v>680</v>
      </c>
      <c r="E229" s="13" t="s">
        <v>166</v>
      </c>
      <c r="F229" s="13" t="s">
        <v>539</v>
      </c>
      <c r="G229" s="13" t="s">
        <v>540</v>
      </c>
      <c r="H229" s="13" t="s">
        <v>269</v>
      </c>
      <c r="I229" s="13" t="s">
        <v>270</v>
      </c>
      <c r="J229" s="14" t="s">
        <v>231</v>
      </c>
      <c r="K229" s="10">
        <v>264000</v>
      </c>
      <c r="L229" s="9" t="s">
        <v>169</v>
      </c>
      <c r="M229" s="9" t="s">
        <v>171</v>
      </c>
      <c r="N229" s="15" t="s">
        <v>213</v>
      </c>
      <c r="O229" s="16" t="s">
        <v>168</v>
      </c>
      <c r="P229" s="10">
        <f>23500</f>
        <v>23500</v>
      </c>
      <c r="Q229" s="19">
        <f t="shared" si="14"/>
        <v>334088.23529411765</v>
      </c>
      <c r="R229" s="19">
        <f t="shared" si="15"/>
        <v>334.0882352941176</v>
      </c>
    </row>
    <row r="230" spans="1:18" ht="47.25">
      <c r="A230" s="9">
        <v>193</v>
      </c>
      <c r="B230" s="9">
        <v>278</v>
      </c>
      <c r="C230" s="20" t="s">
        <v>105</v>
      </c>
      <c r="D230" s="13" t="s">
        <v>650</v>
      </c>
      <c r="E230" s="13" t="s">
        <v>167</v>
      </c>
      <c r="F230" s="13" t="s">
        <v>541</v>
      </c>
      <c r="G230" s="13" t="s">
        <v>542</v>
      </c>
      <c r="H230" s="13" t="s">
        <v>269</v>
      </c>
      <c r="I230" s="13" t="s">
        <v>270</v>
      </c>
      <c r="J230" s="14" t="s">
        <v>231</v>
      </c>
      <c r="K230" s="10">
        <v>159000</v>
      </c>
      <c r="L230" s="9" t="s">
        <v>169</v>
      </c>
      <c r="M230" s="9" t="s">
        <v>170</v>
      </c>
      <c r="N230" s="15" t="s">
        <v>212</v>
      </c>
      <c r="O230" s="16" t="s">
        <v>161</v>
      </c>
      <c r="P230" s="10">
        <f>23500</f>
        <v>23500</v>
      </c>
      <c r="Q230" s="19">
        <f t="shared" si="14"/>
        <v>215066.26506024096</v>
      </c>
      <c r="R230" s="19">
        <f t="shared" si="15"/>
        <v>215.06626506024097</v>
      </c>
    </row>
    <row r="231" spans="1:18" ht="47.25">
      <c r="A231" s="9">
        <v>194</v>
      </c>
      <c r="B231" s="9">
        <v>279</v>
      </c>
      <c r="C231" s="20" t="s">
        <v>122</v>
      </c>
      <c r="D231" s="13" t="s">
        <v>652</v>
      </c>
      <c r="E231" s="13" t="s">
        <v>165</v>
      </c>
      <c r="F231" s="13" t="s">
        <v>543</v>
      </c>
      <c r="G231" s="13" t="s">
        <v>544</v>
      </c>
      <c r="H231" s="13" t="s">
        <v>269</v>
      </c>
      <c r="I231" s="13" t="s">
        <v>270</v>
      </c>
      <c r="J231" s="14" t="s">
        <v>231</v>
      </c>
      <c r="K231" s="10">
        <v>556000</v>
      </c>
      <c r="L231" s="9" t="s">
        <v>169</v>
      </c>
      <c r="M231" s="9" t="s">
        <v>170</v>
      </c>
      <c r="N231" s="15" t="s">
        <v>216</v>
      </c>
      <c r="O231" s="16" t="s">
        <v>161</v>
      </c>
      <c r="P231" s="10">
        <f>23500</f>
        <v>23500</v>
      </c>
      <c r="Q231" s="19">
        <f t="shared" si="14"/>
        <v>785143.8356164383</v>
      </c>
      <c r="R231" s="19">
        <f t="shared" si="15"/>
        <v>785.1438356164383</v>
      </c>
    </row>
    <row r="232" spans="1:18" ht="15.75">
      <c r="A232" s="9"/>
      <c r="B232" s="27"/>
      <c r="C232" s="83" t="s">
        <v>632</v>
      </c>
      <c r="D232" s="66"/>
      <c r="E232" s="13"/>
      <c r="F232" s="13"/>
      <c r="G232" s="13"/>
      <c r="H232" s="13"/>
      <c r="I232" s="13"/>
      <c r="J232" s="14"/>
      <c r="K232" s="71"/>
      <c r="L232" s="27"/>
      <c r="M232" s="27"/>
      <c r="N232" s="54"/>
      <c r="O232" s="55"/>
      <c r="P232" s="71"/>
      <c r="Q232" s="19"/>
      <c r="R232" s="19"/>
    </row>
    <row r="233" spans="1:18" ht="47.25">
      <c r="A233" s="9">
        <v>195</v>
      </c>
      <c r="B233" s="9">
        <v>280</v>
      </c>
      <c r="C233" s="20" t="s">
        <v>63</v>
      </c>
      <c r="D233" s="13" t="s">
        <v>660</v>
      </c>
      <c r="E233" s="13" t="s">
        <v>165</v>
      </c>
      <c r="F233" s="13" t="s">
        <v>545</v>
      </c>
      <c r="G233" s="13" t="s">
        <v>546</v>
      </c>
      <c r="H233" s="13" t="s">
        <v>269</v>
      </c>
      <c r="I233" s="13" t="s">
        <v>270</v>
      </c>
      <c r="J233" s="14" t="s">
        <v>231</v>
      </c>
      <c r="K233" s="10">
        <v>520700</v>
      </c>
      <c r="L233" s="9" t="s">
        <v>169</v>
      </c>
      <c r="M233" s="9" t="s">
        <v>170</v>
      </c>
      <c r="N233" s="15" t="s">
        <v>212</v>
      </c>
      <c r="O233" s="16" t="s">
        <v>161</v>
      </c>
      <c r="P233" s="10">
        <f>23500</f>
        <v>23500</v>
      </c>
      <c r="Q233" s="19">
        <f>(K233*100)/(100-N233-O233)+P233</f>
        <v>650849.3975903614</v>
      </c>
      <c r="R233" s="19">
        <f aca="true" t="shared" si="16" ref="R233:R243">Q233/1000</f>
        <v>650.8493975903614</v>
      </c>
    </row>
    <row r="234" spans="1:18" ht="47.25">
      <c r="A234" s="9">
        <v>196</v>
      </c>
      <c r="B234" s="9">
        <v>281</v>
      </c>
      <c r="C234" s="20" t="s">
        <v>1</v>
      </c>
      <c r="D234" s="13" t="s">
        <v>674</v>
      </c>
      <c r="E234" s="13" t="s">
        <v>165</v>
      </c>
      <c r="F234" s="13" t="s">
        <v>547</v>
      </c>
      <c r="G234" s="13" t="s">
        <v>548</v>
      </c>
      <c r="H234" s="13" t="s">
        <v>269</v>
      </c>
      <c r="I234" s="13" t="s">
        <v>270</v>
      </c>
      <c r="J234" s="14" t="s">
        <v>231</v>
      </c>
      <c r="K234" s="10">
        <v>310000</v>
      </c>
      <c r="L234" s="9" t="s">
        <v>169</v>
      </c>
      <c r="M234" s="9" t="s">
        <v>170</v>
      </c>
      <c r="N234" s="15" t="s">
        <v>220</v>
      </c>
      <c r="O234" s="16" t="s">
        <v>161</v>
      </c>
      <c r="P234" s="10">
        <f>23500</f>
        <v>23500</v>
      </c>
      <c r="Q234" s="19">
        <f>(K234*100)/(100-N234-O234)+P234</f>
        <v>557982.7586206896</v>
      </c>
      <c r="R234" s="19">
        <f t="shared" si="16"/>
        <v>557.9827586206897</v>
      </c>
    </row>
    <row r="235" spans="1:18" ht="47.25">
      <c r="A235" s="9">
        <v>197</v>
      </c>
      <c r="B235" s="9">
        <v>282</v>
      </c>
      <c r="C235" s="20" t="s">
        <v>70</v>
      </c>
      <c r="D235" s="13" t="s">
        <v>660</v>
      </c>
      <c r="E235" s="13" t="s">
        <v>166</v>
      </c>
      <c r="F235" s="13" t="s">
        <v>549</v>
      </c>
      <c r="G235" s="13" t="s">
        <v>443</v>
      </c>
      <c r="H235" s="13" t="s">
        <v>269</v>
      </c>
      <c r="I235" s="13" t="s">
        <v>270</v>
      </c>
      <c r="J235" s="14" t="s">
        <v>231</v>
      </c>
      <c r="K235" s="10">
        <v>429300</v>
      </c>
      <c r="L235" s="9" t="s">
        <v>169</v>
      </c>
      <c r="M235" s="9" t="s">
        <v>170</v>
      </c>
      <c r="N235" s="15" t="s">
        <v>211</v>
      </c>
      <c r="O235" s="16" t="s">
        <v>161</v>
      </c>
      <c r="P235" s="10">
        <f>23500</f>
        <v>23500</v>
      </c>
      <c r="Q235" s="19">
        <f>(K235*100)/(100-N235-O235)+P235</f>
        <v>573884.6153846154</v>
      </c>
      <c r="R235" s="19">
        <f t="shared" si="16"/>
        <v>573.8846153846154</v>
      </c>
    </row>
    <row r="236" spans="1:18" ht="47.25">
      <c r="A236" s="9">
        <v>199</v>
      </c>
      <c r="B236" s="9">
        <v>285</v>
      </c>
      <c r="C236" s="20" t="s">
        <v>77</v>
      </c>
      <c r="D236" s="13" t="s">
        <v>681</v>
      </c>
      <c r="E236" s="13" t="s">
        <v>166</v>
      </c>
      <c r="F236" s="13" t="s">
        <v>550</v>
      </c>
      <c r="G236" s="13" t="s">
        <v>551</v>
      </c>
      <c r="H236" s="13" t="s">
        <v>269</v>
      </c>
      <c r="I236" s="13" t="s">
        <v>270</v>
      </c>
      <c r="J236" s="14" t="s">
        <v>231</v>
      </c>
      <c r="K236" s="10">
        <v>176700</v>
      </c>
      <c r="L236" s="9" t="s">
        <v>169</v>
      </c>
      <c r="M236" s="9" t="s">
        <v>170</v>
      </c>
      <c r="N236" s="15" t="s">
        <v>229</v>
      </c>
      <c r="O236" s="16" t="s">
        <v>168</v>
      </c>
      <c r="P236" s="10">
        <f>23500</f>
        <v>23500</v>
      </c>
      <c r="Q236" s="19">
        <f>(K236*100)/(100-N236-O236)+P236</f>
        <v>295346.1538461539</v>
      </c>
      <c r="R236" s="19">
        <f t="shared" si="16"/>
        <v>295.34615384615387</v>
      </c>
    </row>
    <row r="237" spans="1:18" ht="47.25">
      <c r="A237" s="9">
        <v>200</v>
      </c>
      <c r="B237" s="9">
        <v>286</v>
      </c>
      <c r="C237" s="20" t="s">
        <v>89</v>
      </c>
      <c r="D237" s="13" t="s">
        <v>650</v>
      </c>
      <c r="E237" s="13" t="s">
        <v>167</v>
      </c>
      <c r="F237" s="74" t="s">
        <v>552</v>
      </c>
      <c r="G237" s="74" t="s">
        <v>553</v>
      </c>
      <c r="H237" s="13" t="s">
        <v>269</v>
      </c>
      <c r="I237" s="13"/>
      <c r="J237" s="14"/>
      <c r="K237" s="10">
        <f>K238+K239</f>
        <v>248000</v>
      </c>
      <c r="L237" s="9" t="s">
        <v>169</v>
      </c>
      <c r="M237" s="9" t="s">
        <v>170</v>
      </c>
      <c r="N237" s="15" t="s">
        <v>212</v>
      </c>
      <c r="O237" s="16" t="s">
        <v>161</v>
      </c>
      <c r="P237" s="10">
        <f>23500</f>
        <v>23500</v>
      </c>
      <c r="Q237" s="19">
        <f>(K237*100)/(100-N237-O237)+P237</f>
        <v>322295.1807228916</v>
      </c>
      <c r="R237" s="19">
        <f t="shared" si="16"/>
        <v>322.2951807228916</v>
      </c>
    </row>
    <row r="238" spans="1:18" s="26" customFormat="1" ht="47.25">
      <c r="A238" s="11"/>
      <c r="B238" s="22"/>
      <c r="C238" s="28" t="s">
        <v>89</v>
      </c>
      <c r="D238" s="17" t="s">
        <v>650</v>
      </c>
      <c r="E238" s="17" t="s">
        <v>167</v>
      </c>
      <c r="F238" s="17" t="s">
        <v>552</v>
      </c>
      <c r="G238" s="17" t="s">
        <v>553</v>
      </c>
      <c r="H238" s="17"/>
      <c r="I238" s="13" t="s">
        <v>270</v>
      </c>
      <c r="J238" s="23" t="s">
        <v>231</v>
      </c>
      <c r="K238" s="12">
        <v>242000</v>
      </c>
      <c r="L238" s="22"/>
      <c r="M238" s="22"/>
      <c r="N238" s="18"/>
      <c r="O238" s="24"/>
      <c r="P238" s="71"/>
      <c r="Q238" s="53"/>
      <c r="R238" s="19">
        <f t="shared" si="16"/>
        <v>0</v>
      </c>
    </row>
    <row r="239" spans="1:18" s="26" customFormat="1" ht="15.75">
      <c r="A239" s="11"/>
      <c r="B239" s="22"/>
      <c r="C239" s="28" t="s">
        <v>192</v>
      </c>
      <c r="D239" s="17"/>
      <c r="E239" s="17"/>
      <c r="F239" s="17"/>
      <c r="G239" s="17"/>
      <c r="H239" s="17"/>
      <c r="I239" s="17"/>
      <c r="J239" s="23" t="s">
        <v>242</v>
      </c>
      <c r="K239" s="12">
        <v>6000</v>
      </c>
      <c r="L239" s="22"/>
      <c r="M239" s="22"/>
      <c r="N239" s="18"/>
      <c r="O239" s="24"/>
      <c r="P239" s="71"/>
      <c r="Q239" s="53"/>
      <c r="R239" s="19">
        <f t="shared" si="16"/>
        <v>0</v>
      </c>
    </row>
    <row r="240" spans="1:18" ht="47.25">
      <c r="A240" s="9">
        <v>201</v>
      </c>
      <c r="B240" s="9">
        <v>287</v>
      </c>
      <c r="C240" s="20" t="s">
        <v>148</v>
      </c>
      <c r="D240" s="13" t="s">
        <v>660</v>
      </c>
      <c r="E240" s="13" t="s">
        <v>167</v>
      </c>
      <c r="F240" s="13" t="s">
        <v>554</v>
      </c>
      <c r="G240" s="13" t="s">
        <v>555</v>
      </c>
      <c r="H240" s="13" t="s">
        <v>269</v>
      </c>
      <c r="I240" s="13" t="s">
        <v>270</v>
      </c>
      <c r="J240" s="14" t="s">
        <v>231</v>
      </c>
      <c r="K240" s="10">
        <v>1324000</v>
      </c>
      <c r="L240" s="9" t="s">
        <v>169</v>
      </c>
      <c r="M240" s="9" t="s">
        <v>171</v>
      </c>
      <c r="N240" s="15" t="s">
        <v>215</v>
      </c>
      <c r="O240" s="16" t="s">
        <v>161</v>
      </c>
      <c r="P240" s="10">
        <f>23500</f>
        <v>23500</v>
      </c>
      <c r="Q240" s="19">
        <f>(K240*100)/(100-N240-O240)+P240</f>
        <v>1765605.2631578948</v>
      </c>
      <c r="R240" s="19">
        <f t="shared" si="16"/>
        <v>1765.6052631578948</v>
      </c>
    </row>
    <row r="241" spans="1:18" ht="47.25">
      <c r="A241" s="9">
        <v>203</v>
      </c>
      <c r="B241" s="9">
        <v>290</v>
      </c>
      <c r="C241" s="20" t="s">
        <v>104</v>
      </c>
      <c r="D241" s="13" t="s">
        <v>674</v>
      </c>
      <c r="E241" s="13" t="s">
        <v>165</v>
      </c>
      <c r="F241" s="74" t="s">
        <v>556</v>
      </c>
      <c r="G241" s="74" t="s">
        <v>557</v>
      </c>
      <c r="H241" s="13" t="s">
        <v>269</v>
      </c>
      <c r="I241" s="13"/>
      <c r="J241" s="14"/>
      <c r="K241" s="10">
        <f>K242+K243</f>
        <v>313700</v>
      </c>
      <c r="L241" s="9" t="s">
        <v>169</v>
      </c>
      <c r="M241" s="9" t="s">
        <v>170</v>
      </c>
      <c r="N241" s="15" t="s">
        <v>212</v>
      </c>
      <c r="O241" s="16" t="s">
        <v>161</v>
      </c>
      <c r="P241" s="10">
        <f>23500</f>
        <v>23500</v>
      </c>
      <c r="Q241" s="19">
        <f>(K241*100)/(100-N241-O241)+P241</f>
        <v>401451.8072289157</v>
      </c>
      <c r="R241" s="19">
        <f t="shared" si="16"/>
        <v>401.4518072289157</v>
      </c>
    </row>
    <row r="242" spans="1:18" s="26" customFormat="1" ht="31.5">
      <c r="A242" s="11"/>
      <c r="B242" s="22"/>
      <c r="C242" s="28" t="s">
        <v>104</v>
      </c>
      <c r="D242" s="17" t="s">
        <v>674</v>
      </c>
      <c r="E242" s="17" t="s">
        <v>165</v>
      </c>
      <c r="F242" s="17" t="s">
        <v>556</v>
      </c>
      <c r="G242" s="17" t="s">
        <v>557</v>
      </c>
      <c r="H242" s="17"/>
      <c r="I242" s="13" t="s">
        <v>270</v>
      </c>
      <c r="J242" s="23" t="s">
        <v>231</v>
      </c>
      <c r="K242" s="12">
        <v>310000</v>
      </c>
      <c r="L242" s="22"/>
      <c r="M242" s="22"/>
      <c r="N242" s="18"/>
      <c r="O242" s="24"/>
      <c r="P242" s="71"/>
      <c r="Q242" s="53"/>
      <c r="R242" s="19">
        <f t="shared" si="16"/>
        <v>0</v>
      </c>
    </row>
    <row r="243" spans="1:18" s="26" customFormat="1" ht="15.75">
      <c r="A243" s="11"/>
      <c r="B243" s="22"/>
      <c r="C243" s="28" t="s">
        <v>151</v>
      </c>
      <c r="D243" s="17"/>
      <c r="E243" s="17"/>
      <c r="F243" s="17"/>
      <c r="G243" s="17"/>
      <c r="H243" s="17"/>
      <c r="I243" s="17"/>
      <c r="J243" s="23" t="s">
        <v>234</v>
      </c>
      <c r="K243" s="12">
        <v>3700</v>
      </c>
      <c r="L243" s="22"/>
      <c r="M243" s="22"/>
      <c r="N243" s="18"/>
      <c r="O243" s="24"/>
      <c r="P243" s="71"/>
      <c r="Q243" s="53"/>
      <c r="R243" s="19">
        <f t="shared" si="16"/>
        <v>0</v>
      </c>
    </row>
    <row r="244" spans="1:18" ht="15.75">
      <c r="A244" s="9"/>
      <c r="B244" s="27"/>
      <c r="C244" s="83" t="s">
        <v>640</v>
      </c>
      <c r="D244" s="66"/>
      <c r="E244" s="13"/>
      <c r="F244" s="13"/>
      <c r="G244" s="13"/>
      <c r="H244" s="13"/>
      <c r="I244" s="13"/>
      <c r="J244" s="14"/>
      <c r="K244" s="71"/>
      <c r="L244" s="27"/>
      <c r="M244" s="27"/>
      <c r="N244" s="54"/>
      <c r="O244" s="55"/>
      <c r="P244" s="71"/>
      <c r="Q244" s="19"/>
      <c r="R244" s="19"/>
    </row>
    <row r="245" spans="1:18" ht="47.25">
      <c r="A245" s="9">
        <v>206</v>
      </c>
      <c r="B245" s="9">
        <v>295</v>
      </c>
      <c r="C245" s="20" t="s">
        <v>13</v>
      </c>
      <c r="D245" s="13" t="s">
        <v>645</v>
      </c>
      <c r="E245" s="13" t="s">
        <v>165</v>
      </c>
      <c r="F245" s="74" t="s">
        <v>558</v>
      </c>
      <c r="G245" s="74" t="s">
        <v>559</v>
      </c>
      <c r="H245" s="13" t="s">
        <v>269</v>
      </c>
      <c r="I245" s="13"/>
      <c r="J245" s="14"/>
      <c r="K245" s="10">
        <f>K246+K247</f>
        <v>286000</v>
      </c>
      <c r="L245" s="9" t="s">
        <v>169</v>
      </c>
      <c r="M245" s="9" t="s">
        <v>170</v>
      </c>
      <c r="N245" s="15" t="s">
        <v>218</v>
      </c>
      <c r="O245" s="16" t="s">
        <v>161</v>
      </c>
      <c r="P245" s="10">
        <f>23500</f>
        <v>23500</v>
      </c>
      <c r="Q245" s="19">
        <f>(K245*100)/(100-N245-O245)+P245</f>
        <v>381000</v>
      </c>
      <c r="R245" s="19">
        <f aca="true" t="shared" si="17" ref="R245:R258">Q245/1000</f>
        <v>381</v>
      </c>
    </row>
    <row r="246" spans="1:18" s="26" customFormat="1" ht="47.25">
      <c r="A246" s="11"/>
      <c r="B246" s="22"/>
      <c r="C246" s="28" t="s">
        <v>13</v>
      </c>
      <c r="D246" s="17" t="s">
        <v>645</v>
      </c>
      <c r="E246" s="17" t="s">
        <v>165</v>
      </c>
      <c r="F246" s="17" t="s">
        <v>558</v>
      </c>
      <c r="G246" s="17" t="s">
        <v>559</v>
      </c>
      <c r="H246" s="17"/>
      <c r="I246" s="13" t="s">
        <v>270</v>
      </c>
      <c r="J246" s="23" t="s">
        <v>231</v>
      </c>
      <c r="K246" s="12">
        <v>280000</v>
      </c>
      <c r="L246" s="22"/>
      <c r="M246" s="22"/>
      <c r="N246" s="18"/>
      <c r="O246" s="24"/>
      <c r="P246" s="71"/>
      <c r="Q246" s="53"/>
      <c r="R246" s="19">
        <f t="shared" si="17"/>
        <v>0</v>
      </c>
    </row>
    <row r="247" spans="1:18" s="26" customFormat="1" ht="15.75">
      <c r="A247" s="11"/>
      <c r="B247" s="22"/>
      <c r="C247" s="28" t="s">
        <v>192</v>
      </c>
      <c r="D247" s="17"/>
      <c r="E247" s="17"/>
      <c r="F247" s="17"/>
      <c r="G247" s="17"/>
      <c r="H247" s="17"/>
      <c r="I247" s="17"/>
      <c r="J247" s="23" t="s">
        <v>242</v>
      </c>
      <c r="K247" s="12">
        <v>6000</v>
      </c>
      <c r="L247" s="22"/>
      <c r="M247" s="22"/>
      <c r="N247" s="18"/>
      <c r="O247" s="24"/>
      <c r="P247" s="71"/>
      <c r="Q247" s="53"/>
      <c r="R247" s="19">
        <f t="shared" si="17"/>
        <v>0</v>
      </c>
    </row>
    <row r="248" spans="1:18" ht="47.25">
      <c r="A248" s="9">
        <v>207</v>
      </c>
      <c r="B248" s="9">
        <v>296</v>
      </c>
      <c r="C248" s="20" t="s">
        <v>633</v>
      </c>
      <c r="D248" s="13" t="s">
        <v>645</v>
      </c>
      <c r="E248" s="13" t="s">
        <v>167</v>
      </c>
      <c r="F248" s="74" t="s">
        <v>560</v>
      </c>
      <c r="G248" s="74" t="s">
        <v>561</v>
      </c>
      <c r="H248" s="13" t="s">
        <v>269</v>
      </c>
      <c r="I248" s="13"/>
      <c r="J248" s="14"/>
      <c r="K248" s="10">
        <f>K249+K250</f>
        <v>789200</v>
      </c>
      <c r="L248" s="9" t="s">
        <v>169</v>
      </c>
      <c r="M248" s="9" t="s">
        <v>170</v>
      </c>
      <c r="N248" s="15" t="s">
        <v>227</v>
      </c>
      <c r="O248" s="16" t="s">
        <v>161</v>
      </c>
      <c r="P248" s="10">
        <f>23500</f>
        <v>23500</v>
      </c>
      <c r="Q248" s="19">
        <f>(K248*100)/(100-N248-O248)+P248</f>
        <v>1276198.4126984128</v>
      </c>
      <c r="R248" s="19">
        <f t="shared" si="17"/>
        <v>1276.1984126984128</v>
      </c>
    </row>
    <row r="249" spans="1:18" s="26" customFormat="1" ht="47.25">
      <c r="A249" s="11"/>
      <c r="B249" s="22"/>
      <c r="C249" s="28" t="s">
        <v>634</v>
      </c>
      <c r="D249" s="17" t="s">
        <v>645</v>
      </c>
      <c r="E249" s="17" t="s">
        <v>167</v>
      </c>
      <c r="F249" s="17" t="s">
        <v>560</v>
      </c>
      <c r="G249" s="17" t="s">
        <v>561</v>
      </c>
      <c r="H249" s="17"/>
      <c r="I249" s="13" t="s">
        <v>270</v>
      </c>
      <c r="J249" s="23" t="s">
        <v>231</v>
      </c>
      <c r="K249" s="12">
        <v>785500</v>
      </c>
      <c r="L249" s="22"/>
      <c r="M249" s="22"/>
      <c r="N249" s="18"/>
      <c r="O249" s="24"/>
      <c r="P249" s="71"/>
      <c r="Q249" s="53"/>
      <c r="R249" s="19">
        <f t="shared" si="17"/>
        <v>0</v>
      </c>
    </row>
    <row r="250" spans="1:18" s="26" customFormat="1" ht="15.75">
      <c r="A250" s="11"/>
      <c r="B250" s="22"/>
      <c r="C250" s="28" t="s">
        <v>151</v>
      </c>
      <c r="D250" s="17"/>
      <c r="E250" s="17"/>
      <c r="F250" s="17"/>
      <c r="G250" s="17"/>
      <c r="H250" s="17"/>
      <c r="I250" s="17"/>
      <c r="J250" s="23" t="s">
        <v>234</v>
      </c>
      <c r="K250" s="12">
        <v>3700</v>
      </c>
      <c r="L250" s="22"/>
      <c r="M250" s="22"/>
      <c r="N250" s="18"/>
      <c r="O250" s="24"/>
      <c r="P250" s="71"/>
      <c r="Q250" s="53"/>
      <c r="R250" s="19">
        <f t="shared" si="17"/>
        <v>0</v>
      </c>
    </row>
    <row r="251" spans="1:18" ht="63">
      <c r="A251" s="9">
        <v>208</v>
      </c>
      <c r="B251" s="9">
        <v>298</v>
      </c>
      <c r="C251" s="20" t="s">
        <v>284</v>
      </c>
      <c r="D251" s="13" t="s">
        <v>645</v>
      </c>
      <c r="E251" s="13"/>
      <c r="F251" s="74" t="s">
        <v>562</v>
      </c>
      <c r="G251" s="74" t="s">
        <v>563</v>
      </c>
      <c r="H251" s="13" t="s">
        <v>269</v>
      </c>
      <c r="I251" s="13"/>
      <c r="J251" s="14"/>
      <c r="K251" s="10">
        <f>K252+K253</f>
        <v>307200</v>
      </c>
      <c r="L251" s="9" t="s">
        <v>169</v>
      </c>
      <c r="M251" s="9" t="s">
        <v>170</v>
      </c>
      <c r="N251" s="15" t="s">
        <v>227</v>
      </c>
      <c r="O251" s="16" t="s">
        <v>161</v>
      </c>
      <c r="P251" s="10">
        <f>23500</f>
        <v>23500</v>
      </c>
      <c r="Q251" s="19">
        <f>(K251*100)/(100-N251-O251)+P251</f>
        <v>511119.04761904763</v>
      </c>
      <c r="R251" s="19">
        <f t="shared" si="17"/>
        <v>511.11904761904765</v>
      </c>
    </row>
    <row r="252" spans="1:18" s="26" customFormat="1" ht="63">
      <c r="A252" s="11"/>
      <c r="B252" s="22"/>
      <c r="C252" s="28" t="s">
        <v>154</v>
      </c>
      <c r="D252" s="17" t="s">
        <v>645</v>
      </c>
      <c r="E252" s="17" t="s">
        <v>167</v>
      </c>
      <c r="F252" s="17" t="s">
        <v>562</v>
      </c>
      <c r="G252" s="17" t="s">
        <v>563</v>
      </c>
      <c r="H252" s="17"/>
      <c r="I252" s="13" t="s">
        <v>270</v>
      </c>
      <c r="J252" s="23" t="s">
        <v>231</v>
      </c>
      <c r="K252" s="21">
        <v>300000</v>
      </c>
      <c r="L252" s="22"/>
      <c r="M252" s="22"/>
      <c r="N252" s="73"/>
      <c r="O252" s="24"/>
      <c r="P252" s="71"/>
      <c r="Q252" s="25"/>
      <c r="R252" s="19">
        <f t="shared" si="17"/>
        <v>0</v>
      </c>
    </row>
    <row r="253" spans="1:18" s="26" customFormat="1" ht="15.75">
      <c r="A253" s="11"/>
      <c r="B253" s="22"/>
      <c r="C253" s="28" t="s">
        <v>155</v>
      </c>
      <c r="D253" s="17"/>
      <c r="E253" s="17"/>
      <c r="F253" s="17"/>
      <c r="G253" s="17"/>
      <c r="H253" s="17"/>
      <c r="I253" s="17"/>
      <c r="J253" s="23" t="s">
        <v>234</v>
      </c>
      <c r="K253" s="21">
        <v>7200</v>
      </c>
      <c r="L253" s="22"/>
      <c r="M253" s="22"/>
      <c r="N253" s="18"/>
      <c r="O253" s="24"/>
      <c r="P253" s="71"/>
      <c r="Q253" s="25"/>
      <c r="R253" s="19">
        <f t="shared" si="17"/>
        <v>0</v>
      </c>
    </row>
    <row r="254" spans="1:18" ht="47.25">
      <c r="A254" s="9">
        <v>209</v>
      </c>
      <c r="B254" s="9">
        <v>299</v>
      </c>
      <c r="C254" s="20" t="s">
        <v>73</v>
      </c>
      <c r="D254" s="13" t="s">
        <v>682</v>
      </c>
      <c r="E254" s="13" t="s">
        <v>166</v>
      </c>
      <c r="F254" s="13" t="s">
        <v>564</v>
      </c>
      <c r="G254" s="13" t="s">
        <v>565</v>
      </c>
      <c r="H254" s="13" t="s">
        <v>269</v>
      </c>
      <c r="I254" s="13" t="s">
        <v>270</v>
      </c>
      <c r="J254" s="14" t="s">
        <v>231</v>
      </c>
      <c r="K254" s="10">
        <v>378300</v>
      </c>
      <c r="L254" s="9" t="s">
        <v>169</v>
      </c>
      <c r="M254" s="9" t="s">
        <v>171</v>
      </c>
      <c r="N254" s="15" t="s">
        <v>168</v>
      </c>
      <c r="O254" s="16" t="s">
        <v>168</v>
      </c>
      <c r="P254" s="10">
        <f>23500</f>
        <v>23500</v>
      </c>
      <c r="Q254" s="19">
        <f>(K254*100)/(100-N254-O254)+P254</f>
        <v>425946.8085106383</v>
      </c>
      <c r="R254" s="19">
        <f t="shared" si="17"/>
        <v>425.94680851063833</v>
      </c>
    </row>
    <row r="255" spans="1:18" s="6" customFormat="1" ht="47.25">
      <c r="A255" s="9">
        <v>210</v>
      </c>
      <c r="B255" s="9">
        <v>301</v>
      </c>
      <c r="C255" s="20" t="s">
        <v>149</v>
      </c>
      <c r="D255" s="20" t="s">
        <v>645</v>
      </c>
      <c r="E255" s="13" t="s">
        <v>166</v>
      </c>
      <c r="F255" s="13" t="s">
        <v>395</v>
      </c>
      <c r="G255" s="13" t="s">
        <v>396</v>
      </c>
      <c r="H255" s="13" t="s">
        <v>269</v>
      </c>
      <c r="I255" s="13"/>
      <c r="J255" s="14"/>
      <c r="K255" s="10">
        <f>K256+K257+K258</f>
        <v>168098</v>
      </c>
      <c r="L255" s="9" t="s">
        <v>169</v>
      </c>
      <c r="M255" s="9" t="s">
        <v>170</v>
      </c>
      <c r="N255" s="15" t="s">
        <v>227</v>
      </c>
      <c r="O255" s="16" t="s">
        <v>161</v>
      </c>
      <c r="P255" s="10">
        <f>23500</f>
        <v>23500</v>
      </c>
      <c r="Q255" s="19">
        <f>(K255*100)/(100-N255-O255)+P255</f>
        <v>290322.22222222225</v>
      </c>
      <c r="R255" s="19">
        <f t="shared" si="17"/>
        <v>290.32222222222225</v>
      </c>
    </row>
    <row r="256" spans="1:18" s="29" customFormat="1" ht="47.25">
      <c r="A256" s="11"/>
      <c r="B256" s="22"/>
      <c r="C256" s="28" t="s">
        <v>103</v>
      </c>
      <c r="D256" s="28" t="s">
        <v>645</v>
      </c>
      <c r="E256" s="28" t="s">
        <v>166</v>
      </c>
      <c r="F256" s="102" t="s">
        <v>395</v>
      </c>
      <c r="G256" s="13" t="s">
        <v>396</v>
      </c>
      <c r="H256" s="17"/>
      <c r="I256" s="13" t="s">
        <v>270</v>
      </c>
      <c r="J256" s="23" t="s">
        <v>231</v>
      </c>
      <c r="K256" s="12">
        <v>160000</v>
      </c>
      <c r="L256" s="22"/>
      <c r="M256" s="22"/>
      <c r="N256" s="18"/>
      <c r="O256" s="24"/>
      <c r="P256" s="71"/>
      <c r="Q256" s="25"/>
      <c r="R256" s="19">
        <f t="shared" si="17"/>
        <v>0</v>
      </c>
    </row>
    <row r="257" spans="1:18" s="29" customFormat="1" ht="31.5">
      <c r="A257" s="11"/>
      <c r="B257" s="22"/>
      <c r="C257" s="28" t="s">
        <v>152</v>
      </c>
      <c r="D257" s="28"/>
      <c r="E257" s="28"/>
      <c r="F257" s="28"/>
      <c r="G257" s="28"/>
      <c r="H257" s="28"/>
      <c r="I257" s="28"/>
      <c r="J257" s="23" t="s">
        <v>245</v>
      </c>
      <c r="K257" s="12">
        <f>182900*0.02</f>
        <v>3658</v>
      </c>
      <c r="L257" s="22"/>
      <c r="M257" s="22"/>
      <c r="N257" s="18"/>
      <c r="O257" s="24"/>
      <c r="P257" s="71"/>
      <c r="Q257" s="25"/>
      <c r="R257" s="19">
        <f t="shared" si="17"/>
        <v>0</v>
      </c>
    </row>
    <row r="258" spans="1:18" s="29" customFormat="1" ht="31.5">
      <c r="A258" s="11"/>
      <c r="B258" s="22"/>
      <c r="C258" s="28" t="s">
        <v>151</v>
      </c>
      <c r="D258" s="28"/>
      <c r="E258" s="28"/>
      <c r="F258" s="28"/>
      <c r="G258" s="28"/>
      <c r="H258" s="28"/>
      <c r="I258" s="28"/>
      <c r="J258" s="23" t="s">
        <v>246</v>
      </c>
      <c r="K258" s="12">
        <f>37000*0.12</f>
        <v>4440</v>
      </c>
      <c r="L258" s="22"/>
      <c r="M258" s="22"/>
      <c r="N258" s="18"/>
      <c r="O258" s="24"/>
      <c r="P258" s="71"/>
      <c r="Q258" s="25"/>
      <c r="R258" s="19">
        <f t="shared" si="17"/>
        <v>0</v>
      </c>
    </row>
    <row r="259" spans="1:18" ht="15.75">
      <c r="A259" s="9"/>
      <c r="B259" s="27"/>
      <c r="C259" s="83" t="s">
        <v>283</v>
      </c>
      <c r="D259" s="66"/>
      <c r="E259" s="74"/>
      <c r="F259" s="74"/>
      <c r="G259" s="74"/>
      <c r="H259" s="74"/>
      <c r="I259" s="74"/>
      <c r="J259" s="14"/>
      <c r="K259" s="75"/>
      <c r="L259" s="27"/>
      <c r="M259" s="27"/>
      <c r="N259" s="54"/>
      <c r="O259" s="55"/>
      <c r="P259" s="71"/>
      <c r="Q259" s="19"/>
      <c r="R259" s="19"/>
    </row>
    <row r="260" spans="1:18" s="7" customFormat="1" ht="47.25">
      <c r="A260" s="9">
        <v>211</v>
      </c>
      <c r="B260" s="9">
        <v>302</v>
      </c>
      <c r="C260" s="20" t="s">
        <v>153</v>
      </c>
      <c r="D260" s="13" t="s">
        <v>686</v>
      </c>
      <c r="E260" s="13" t="s">
        <v>165</v>
      </c>
      <c r="F260" s="13" t="s">
        <v>566</v>
      </c>
      <c r="G260" s="13" t="s">
        <v>567</v>
      </c>
      <c r="H260" s="13" t="s">
        <v>269</v>
      </c>
      <c r="I260" s="13" t="s">
        <v>270</v>
      </c>
      <c r="J260" s="14" t="s">
        <v>231</v>
      </c>
      <c r="K260" s="10">
        <v>355500</v>
      </c>
      <c r="L260" s="9" t="s">
        <v>169</v>
      </c>
      <c r="M260" s="9" t="s">
        <v>170</v>
      </c>
      <c r="N260" s="15" t="s">
        <v>211</v>
      </c>
      <c r="O260" s="16" t="s">
        <v>168</v>
      </c>
      <c r="P260" s="10">
        <f>23500</f>
        <v>23500</v>
      </c>
      <c r="Q260" s="19">
        <f aca="true" t="shared" si="18" ref="Q260:Q267">(K260*100)/(100-N260-O260)+P260</f>
        <v>485188.3116883117</v>
      </c>
      <c r="R260" s="19">
        <f aca="true" t="shared" si="19" ref="R260:R267">Q260/1000</f>
        <v>485.18831168831167</v>
      </c>
    </row>
    <row r="261" spans="1:18" ht="47.25">
      <c r="A261" s="9">
        <v>212</v>
      </c>
      <c r="B261" s="9">
        <v>303</v>
      </c>
      <c r="C261" s="20" t="s">
        <v>19</v>
      </c>
      <c r="D261" s="13" t="s">
        <v>650</v>
      </c>
      <c r="E261" s="13" t="s">
        <v>165</v>
      </c>
      <c r="F261" s="13" t="s">
        <v>568</v>
      </c>
      <c r="G261" s="13" t="s">
        <v>390</v>
      </c>
      <c r="H261" s="13" t="s">
        <v>269</v>
      </c>
      <c r="I261" s="13" t="s">
        <v>270</v>
      </c>
      <c r="J261" s="14" t="s">
        <v>231</v>
      </c>
      <c r="K261" s="10">
        <v>436600</v>
      </c>
      <c r="L261" s="9" t="s">
        <v>169</v>
      </c>
      <c r="M261" s="9" t="s">
        <v>171</v>
      </c>
      <c r="N261" s="16" t="s">
        <v>168</v>
      </c>
      <c r="O261" s="16" t="s">
        <v>161</v>
      </c>
      <c r="P261" s="10">
        <f>23500</f>
        <v>23500</v>
      </c>
      <c r="Q261" s="19">
        <f t="shared" si="18"/>
        <v>483078.94736842107</v>
      </c>
      <c r="R261" s="19">
        <f t="shared" si="19"/>
        <v>483.07894736842104</v>
      </c>
    </row>
    <row r="262" spans="1:18" ht="47.25">
      <c r="A262" s="9">
        <v>213</v>
      </c>
      <c r="B262" s="9">
        <v>305</v>
      </c>
      <c r="C262" s="20" t="s">
        <v>79</v>
      </c>
      <c r="D262" s="13" t="s">
        <v>645</v>
      </c>
      <c r="E262" s="13" t="s">
        <v>167</v>
      </c>
      <c r="F262" s="13" t="s">
        <v>569</v>
      </c>
      <c r="G262" s="13" t="s">
        <v>570</v>
      </c>
      <c r="H262" s="13" t="s">
        <v>269</v>
      </c>
      <c r="I262" s="13" t="s">
        <v>270</v>
      </c>
      <c r="J262" s="14" t="s">
        <v>231</v>
      </c>
      <c r="K262" s="10">
        <v>485000</v>
      </c>
      <c r="L262" s="9" t="s">
        <v>169</v>
      </c>
      <c r="M262" s="9" t="s">
        <v>170</v>
      </c>
      <c r="N262" s="15" t="s">
        <v>216</v>
      </c>
      <c r="O262" s="16" t="s">
        <v>161</v>
      </c>
      <c r="P262" s="10">
        <f>23500</f>
        <v>23500</v>
      </c>
      <c r="Q262" s="19">
        <f t="shared" si="18"/>
        <v>687883.5616438356</v>
      </c>
      <c r="R262" s="19">
        <f t="shared" si="19"/>
        <v>687.8835616438356</v>
      </c>
    </row>
    <row r="263" spans="1:18" ht="47.25">
      <c r="A263" s="9">
        <v>215</v>
      </c>
      <c r="B263" s="9">
        <v>307</v>
      </c>
      <c r="C263" s="20" t="s">
        <v>147</v>
      </c>
      <c r="D263" s="13" t="s">
        <v>652</v>
      </c>
      <c r="E263" s="13" t="s">
        <v>167</v>
      </c>
      <c r="F263" s="13" t="s">
        <v>571</v>
      </c>
      <c r="G263" s="13" t="s">
        <v>572</v>
      </c>
      <c r="H263" s="13" t="s">
        <v>269</v>
      </c>
      <c r="I263" s="13" t="s">
        <v>270</v>
      </c>
      <c r="J263" s="14" t="s">
        <v>231</v>
      </c>
      <c r="K263" s="10">
        <v>280000</v>
      </c>
      <c r="L263" s="9" t="s">
        <v>169</v>
      </c>
      <c r="M263" s="9" t="s">
        <v>171</v>
      </c>
      <c r="N263" s="15" t="s">
        <v>213</v>
      </c>
      <c r="O263" s="16" t="s">
        <v>161</v>
      </c>
      <c r="P263" s="10">
        <f>23500</f>
        <v>23500</v>
      </c>
      <c r="Q263" s="19">
        <f t="shared" si="18"/>
        <v>349081.3953488372</v>
      </c>
      <c r="R263" s="19">
        <f t="shared" si="19"/>
        <v>349.0813953488372</v>
      </c>
    </row>
    <row r="264" spans="1:18" ht="47.25">
      <c r="A264" s="9">
        <v>216</v>
      </c>
      <c r="B264" s="9">
        <v>308</v>
      </c>
      <c r="C264" s="20" t="s">
        <v>150</v>
      </c>
      <c r="D264" s="13" t="s">
        <v>683</v>
      </c>
      <c r="E264" s="13" t="s">
        <v>166</v>
      </c>
      <c r="F264" s="13" t="s">
        <v>573</v>
      </c>
      <c r="G264" s="13" t="s">
        <v>574</v>
      </c>
      <c r="H264" s="13" t="s">
        <v>269</v>
      </c>
      <c r="I264" s="13" t="s">
        <v>270</v>
      </c>
      <c r="J264" s="14" t="s">
        <v>231</v>
      </c>
      <c r="K264" s="10">
        <v>983300</v>
      </c>
      <c r="L264" s="9" t="s">
        <v>169</v>
      </c>
      <c r="M264" s="9" t="s">
        <v>170</v>
      </c>
      <c r="N264" s="15" t="s">
        <v>216</v>
      </c>
      <c r="O264" s="16" t="s">
        <v>168</v>
      </c>
      <c r="P264" s="10">
        <f>23500</f>
        <v>23500</v>
      </c>
      <c r="Q264" s="19">
        <f t="shared" si="18"/>
        <v>1389194.4444444445</v>
      </c>
      <c r="R264" s="19">
        <f t="shared" si="19"/>
        <v>1389.1944444444446</v>
      </c>
    </row>
    <row r="265" spans="1:18" ht="47.25">
      <c r="A265" s="9">
        <v>217</v>
      </c>
      <c r="B265" s="9">
        <v>309</v>
      </c>
      <c r="C265" s="20" t="s">
        <v>101</v>
      </c>
      <c r="D265" s="13" t="s">
        <v>645</v>
      </c>
      <c r="E265" s="13" t="s">
        <v>165</v>
      </c>
      <c r="F265" s="13" t="s">
        <v>575</v>
      </c>
      <c r="G265" s="13" t="s">
        <v>576</v>
      </c>
      <c r="H265" s="13" t="s">
        <v>269</v>
      </c>
      <c r="I265" s="13" t="s">
        <v>270</v>
      </c>
      <c r="J265" s="14" t="s">
        <v>231</v>
      </c>
      <c r="K265" s="10">
        <v>356000</v>
      </c>
      <c r="L265" s="9" t="s">
        <v>169</v>
      </c>
      <c r="M265" s="9" t="s">
        <v>171</v>
      </c>
      <c r="N265" s="15" t="s">
        <v>218</v>
      </c>
      <c r="O265" s="16" t="s">
        <v>161</v>
      </c>
      <c r="P265" s="10">
        <f>23500</f>
        <v>23500</v>
      </c>
      <c r="Q265" s="19">
        <f t="shared" si="18"/>
        <v>468500</v>
      </c>
      <c r="R265" s="19">
        <f t="shared" si="19"/>
        <v>468.5</v>
      </c>
    </row>
    <row r="266" spans="1:18" ht="47.25">
      <c r="A266" s="9">
        <v>218</v>
      </c>
      <c r="B266" s="9">
        <v>310</v>
      </c>
      <c r="C266" s="20" t="s">
        <v>112</v>
      </c>
      <c r="D266" s="13" t="s">
        <v>647</v>
      </c>
      <c r="E266" s="13" t="s">
        <v>165</v>
      </c>
      <c r="F266" s="13" t="s">
        <v>577</v>
      </c>
      <c r="G266" s="13" t="s">
        <v>578</v>
      </c>
      <c r="H266" s="13" t="s">
        <v>269</v>
      </c>
      <c r="I266" s="13" t="s">
        <v>270</v>
      </c>
      <c r="J266" s="14" t="s">
        <v>231</v>
      </c>
      <c r="K266" s="10">
        <v>339900</v>
      </c>
      <c r="L266" s="9" t="s">
        <v>169</v>
      </c>
      <c r="M266" s="9" t="s">
        <v>171</v>
      </c>
      <c r="N266" s="15" t="s">
        <v>212</v>
      </c>
      <c r="O266" s="16" t="s">
        <v>168</v>
      </c>
      <c r="P266" s="10">
        <f>23500</f>
        <v>23500</v>
      </c>
      <c r="Q266" s="19">
        <f t="shared" si="18"/>
        <v>438012.1951219512</v>
      </c>
      <c r="R266" s="19">
        <f t="shared" si="19"/>
        <v>438.0121951219512</v>
      </c>
    </row>
    <row r="267" spans="1:18" ht="47.25">
      <c r="A267" s="9">
        <v>219</v>
      </c>
      <c r="B267" s="9">
        <v>311</v>
      </c>
      <c r="C267" s="20" t="s">
        <v>190</v>
      </c>
      <c r="D267" s="13" t="s">
        <v>645</v>
      </c>
      <c r="E267" s="13" t="s">
        <v>166</v>
      </c>
      <c r="F267" s="13" t="s">
        <v>579</v>
      </c>
      <c r="G267" s="13" t="s">
        <v>580</v>
      </c>
      <c r="H267" s="13" t="s">
        <v>269</v>
      </c>
      <c r="I267" s="13" t="s">
        <v>270</v>
      </c>
      <c r="J267" s="14" t="s">
        <v>231</v>
      </c>
      <c r="K267" s="10">
        <v>546700</v>
      </c>
      <c r="L267" s="9" t="s">
        <v>169</v>
      </c>
      <c r="M267" s="9" t="s">
        <v>171</v>
      </c>
      <c r="N267" s="15" t="s">
        <v>214</v>
      </c>
      <c r="O267" s="16" t="s">
        <v>161</v>
      </c>
      <c r="P267" s="10">
        <f>23500</f>
        <v>23500</v>
      </c>
      <c r="Q267" s="19">
        <f t="shared" si="18"/>
        <v>644750</v>
      </c>
      <c r="R267" s="19">
        <f t="shared" si="19"/>
        <v>644.75</v>
      </c>
    </row>
    <row r="268" spans="1:18" ht="15.75">
      <c r="A268" s="9"/>
      <c r="B268" s="27"/>
      <c r="C268" s="83" t="s">
        <v>285</v>
      </c>
      <c r="D268" s="66"/>
      <c r="E268" s="74"/>
      <c r="F268" s="74"/>
      <c r="G268" s="74"/>
      <c r="H268" s="74"/>
      <c r="I268" s="74"/>
      <c r="J268" s="14"/>
      <c r="K268" s="75"/>
      <c r="L268" s="27"/>
      <c r="M268" s="27"/>
      <c r="N268" s="54"/>
      <c r="O268" s="55"/>
      <c r="P268" s="71"/>
      <c r="Q268" s="19"/>
      <c r="R268" s="19"/>
    </row>
    <row r="269" spans="1:18" s="7" customFormat="1" ht="47.25">
      <c r="A269" s="9">
        <v>220</v>
      </c>
      <c r="B269" s="9">
        <v>312</v>
      </c>
      <c r="C269" s="20" t="s">
        <v>0</v>
      </c>
      <c r="D269" s="13" t="s">
        <v>645</v>
      </c>
      <c r="E269" s="13" t="s">
        <v>166</v>
      </c>
      <c r="F269" s="74" t="s">
        <v>581</v>
      </c>
      <c r="G269" s="74" t="s">
        <v>582</v>
      </c>
      <c r="H269" s="13" t="s">
        <v>269</v>
      </c>
      <c r="I269" s="13"/>
      <c r="J269" s="14"/>
      <c r="K269" s="10">
        <f>K270+K271</f>
        <v>901300</v>
      </c>
      <c r="L269" s="9" t="s">
        <v>169</v>
      </c>
      <c r="M269" s="9" t="s">
        <v>170</v>
      </c>
      <c r="N269" s="15" t="s">
        <v>215</v>
      </c>
      <c r="O269" s="16" t="s">
        <v>161</v>
      </c>
      <c r="P269" s="10">
        <f>23500</f>
        <v>23500</v>
      </c>
      <c r="Q269" s="19">
        <f>(K269*100)/(100-N269-O269)+P269</f>
        <v>1209421.0526315789</v>
      </c>
      <c r="R269" s="19">
        <f aca="true" t="shared" si="20" ref="R269:R288">Q269/1000</f>
        <v>1209.421052631579</v>
      </c>
    </row>
    <row r="270" spans="1:18" s="77" customFormat="1" ht="47.25">
      <c r="A270" s="11"/>
      <c r="B270" s="22"/>
      <c r="C270" s="28" t="s">
        <v>0</v>
      </c>
      <c r="D270" s="17" t="s">
        <v>645</v>
      </c>
      <c r="E270" s="17" t="s">
        <v>166</v>
      </c>
      <c r="F270" s="17" t="s">
        <v>581</v>
      </c>
      <c r="G270" s="17" t="s">
        <v>582</v>
      </c>
      <c r="H270" s="17"/>
      <c r="I270" s="13" t="s">
        <v>270</v>
      </c>
      <c r="J270" s="76" t="s">
        <v>231</v>
      </c>
      <c r="K270" s="12">
        <v>901200</v>
      </c>
      <c r="L270" s="22"/>
      <c r="M270" s="22"/>
      <c r="N270" s="18"/>
      <c r="O270" s="24"/>
      <c r="P270" s="71"/>
      <c r="Q270" s="53"/>
      <c r="R270" s="19">
        <f t="shared" si="20"/>
        <v>0</v>
      </c>
    </row>
    <row r="271" spans="1:18" s="77" customFormat="1" ht="31.5">
      <c r="A271" s="11"/>
      <c r="B271" s="22"/>
      <c r="C271" s="28" t="s">
        <v>191</v>
      </c>
      <c r="D271" s="17"/>
      <c r="E271" s="17"/>
      <c r="F271" s="17"/>
      <c r="G271" s="17"/>
      <c r="H271" s="17"/>
      <c r="I271" s="17"/>
      <c r="J271" s="23" t="s">
        <v>247</v>
      </c>
      <c r="K271" s="12">
        <v>100</v>
      </c>
      <c r="L271" s="22"/>
      <c r="M271" s="22"/>
      <c r="N271" s="18"/>
      <c r="O271" s="24"/>
      <c r="P271" s="71"/>
      <c r="Q271" s="53"/>
      <c r="R271" s="19">
        <f t="shared" si="20"/>
        <v>0</v>
      </c>
    </row>
    <row r="272" spans="1:18" ht="47.25">
      <c r="A272" s="9">
        <v>222</v>
      </c>
      <c r="B272" s="9">
        <v>315</v>
      </c>
      <c r="C272" s="20" t="s">
        <v>21</v>
      </c>
      <c r="D272" s="13" t="s">
        <v>652</v>
      </c>
      <c r="E272" s="13" t="s">
        <v>166</v>
      </c>
      <c r="F272" s="13" t="s">
        <v>583</v>
      </c>
      <c r="G272" s="13" t="s">
        <v>584</v>
      </c>
      <c r="H272" s="13" t="s">
        <v>269</v>
      </c>
      <c r="I272" s="13" t="s">
        <v>270</v>
      </c>
      <c r="J272" s="14" t="s">
        <v>231</v>
      </c>
      <c r="K272" s="10">
        <v>159000</v>
      </c>
      <c r="L272" s="9" t="s">
        <v>169</v>
      </c>
      <c r="M272" s="9" t="s">
        <v>170</v>
      </c>
      <c r="N272" s="15" t="s">
        <v>218</v>
      </c>
      <c r="O272" s="16" t="s">
        <v>161</v>
      </c>
      <c r="P272" s="10">
        <f>23500</f>
        <v>23500</v>
      </c>
      <c r="Q272" s="19">
        <f>(K272*100)/(100-N272-O272)+P272</f>
        <v>222250</v>
      </c>
      <c r="R272" s="19">
        <f t="shared" si="20"/>
        <v>222.25</v>
      </c>
    </row>
    <row r="273" spans="1:18" ht="47.25">
      <c r="A273" s="9">
        <v>223</v>
      </c>
      <c r="B273" s="9">
        <v>316</v>
      </c>
      <c r="C273" s="20" t="s">
        <v>29</v>
      </c>
      <c r="D273" s="13" t="s">
        <v>652</v>
      </c>
      <c r="E273" s="13" t="s">
        <v>166</v>
      </c>
      <c r="F273" s="13" t="s">
        <v>585</v>
      </c>
      <c r="G273" s="13" t="s">
        <v>586</v>
      </c>
      <c r="H273" s="13" t="s">
        <v>269</v>
      </c>
      <c r="I273" s="13" t="s">
        <v>270</v>
      </c>
      <c r="J273" s="14" t="s">
        <v>231</v>
      </c>
      <c r="K273" s="10">
        <v>215100</v>
      </c>
      <c r="L273" s="9" t="s">
        <v>169</v>
      </c>
      <c r="M273" s="9" t="s">
        <v>170</v>
      </c>
      <c r="N273" s="15" t="s">
        <v>211</v>
      </c>
      <c r="O273" s="16" t="s">
        <v>161</v>
      </c>
      <c r="P273" s="10">
        <f>23500</f>
        <v>23500</v>
      </c>
      <c r="Q273" s="19">
        <f>(K273*100)/(100-N273-O273)+P273</f>
        <v>299269.23076923075</v>
      </c>
      <c r="R273" s="19">
        <f t="shared" si="20"/>
        <v>299.2692307692308</v>
      </c>
    </row>
    <row r="274" spans="1:18" ht="47.25">
      <c r="A274" s="9">
        <v>224</v>
      </c>
      <c r="B274" s="9">
        <v>317</v>
      </c>
      <c r="C274" s="20" t="s">
        <v>31</v>
      </c>
      <c r="D274" s="13" t="s">
        <v>651</v>
      </c>
      <c r="E274" s="13" t="s">
        <v>165</v>
      </c>
      <c r="F274" s="13" t="s">
        <v>587</v>
      </c>
      <c r="G274" s="13" t="s">
        <v>588</v>
      </c>
      <c r="H274" s="13" t="s">
        <v>269</v>
      </c>
      <c r="I274" s="13" t="s">
        <v>270</v>
      </c>
      <c r="J274" s="14" t="s">
        <v>231</v>
      </c>
      <c r="K274" s="10">
        <v>268000</v>
      </c>
      <c r="L274" s="9" t="s">
        <v>169</v>
      </c>
      <c r="M274" s="9" t="s">
        <v>171</v>
      </c>
      <c r="N274" s="15" t="s">
        <v>214</v>
      </c>
      <c r="O274" s="16" t="s">
        <v>168</v>
      </c>
      <c r="P274" s="10">
        <f>23500</f>
        <v>23500</v>
      </c>
      <c r="Q274" s="19">
        <f>(K274*100)/(100-N274-O274)+P274</f>
        <v>331545.9770114943</v>
      </c>
      <c r="R274" s="19">
        <f t="shared" si="20"/>
        <v>331.5459770114943</v>
      </c>
    </row>
    <row r="275" spans="1:18" ht="47.25">
      <c r="A275" s="9">
        <v>225</v>
      </c>
      <c r="B275" s="9">
        <v>319</v>
      </c>
      <c r="C275" s="20" t="s">
        <v>43</v>
      </c>
      <c r="D275" s="13" t="s">
        <v>684</v>
      </c>
      <c r="E275" s="13" t="s">
        <v>167</v>
      </c>
      <c r="F275" s="74" t="s">
        <v>589</v>
      </c>
      <c r="G275" s="74" t="s">
        <v>590</v>
      </c>
      <c r="H275" s="13" t="s">
        <v>269</v>
      </c>
      <c r="I275" s="13"/>
      <c r="J275" s="14"/>
      <c r="K275" s="10">
        <f>K276+K277</f>
        <v>220150</v>
      </c>
      <c r="L275" s="9" t="s">
        <v>169</v>
      </c>
      <c r="M275" s="9" t="s">
        <v>170</v>
      </c>
      <c r="N275" s="15" t="s">
        <v>216</v>
      </c>
      <c r="O275" s="16" t="s">
        <v>161</v>
      </c>
      <c r="P275" s="10">
        <f>23500</f>
        <v>23500</v>
      </c>
      <c r="Q275" s="19">
        <f>(K275*100)/(100-N275-O275)+P275</f>
        <v>325075.34246575343</v>
      </c>
      <c r="R275" s="19">
        <f t="shared" si="20"/>
        <v>325.0753424657534</v>
      </c>
    </row>
    <row r="276" spans="1:18" s="26" customFormat="1" ht="31.5">
      <c r="A276" s="11"/>
      <c r="B276" s="22"/>
      <c r="C276" s="28" t="s">
        <v>43</v>
      </c>
      <c r="D276" s="17" t="s">
        <v>684</v>
      </c>
      <c r="E276" s="17" t="s">
        <v>167</v>
      </c>
      <c r="F276" s="17" t="s">
        <v>589</v>
      </c>
      <c r="G276" s="17" t="s">
        <v>590</v>
      </c>
      <c r="H276" s="17"/>
      <c r="I276" s="13" t="s">
        <v>270</v>
      </c>
      <c r="J276" s="23" t="s">
        <v>231</v>
      </c>
      <c r="K276" s="12">
        <v>220000</v>
      </c>
      <c r="L276" s="22"/>
      <c r="M276" s="22"/>
      <c r="N276" s="18"/>
      <c r="O276" s="24"/>
      <c r="P276" s="71"/>
      <c r="Q276" s="53"/>
      <c r="R276" s="19">
        <f t="shared" si="20"/>
        <v>0</v>
      </c>
    </row>
    <row r="277" spans="1:18" s="26" customFormat="1" ht="31.5">
      <c r="A277" s="11"/>
      <c r="B277" s="22"/>
      <c r="C277" s="28" t="s">
        <v>191</v>
      </c>
      <c r="D277" s="17"/>
      <c r="E277" s="17"/>
      <c r="F277" s="17"/>
      <c r="G277" s="17"/>
      <c r="H277" s="17"/>
      <c r="I277" s="17"/>
      <c r="J277" s="23" t="s">
        <v>237</v>
      </c>
      <c r="K277" s="12">
        <v>150</v>
      </c>
      <c r="L277" s="22"/>
      <c r="M277" s="22"/>
      <c r="N277" s="18"/>
      <c r="O277" s="24"/>
      <c r="P277" s="71"/>
      <c r="Q277" s="53"/>
      <c r="R277" s="19">
        <f t="shared" si="20"/>
        <v>0</v>
      </c>
    </row>
    <row r="278" spans="1:18" ht="47.25">
      <c r="A278" s="9">
        <v>227</v>
      </c>
      <c r="B278" s="9">
        <v>321</v>
      </c>
      <c r="C278" s="20" t="s">
        <v>60</v>
      </c>
      <c r="D278" s="13" t="s">
        <v>650</v>
      </c>
      <c r="E278" s="13" t="s">
        <v>165</v>
      </c>
      <c r="F278" s="13" t="s">
        <v>592</v>
      </c>
      <c r="G278" s="13" t="s">
        <v>591</v>
      </c>
      <c r="H278" s="13" t="s">
        <v>269</v>
      </c>
      <c r="I278" s="13" t="s">
        <v>270</v>
      </c>
      <c r="J278" s="14" t="s">
        <v>231</v>
      </c>
      <c r="K278" s="10">
        <v>634000</v>
      </c>
      <c r="L278" s="9" t="s">
        <v>169</v>
      </c>
      <c r="M278" s="9" t="s">
        <v>171</v>
      </c>
      <c r="N278" s="15" t="s">
        <v>212</v>
      </c>
      <c r="O278" s="16" t="s">
        <v>161</v>
      </c>
      <c r="P278" s="10">
        <f>23500</f>
        <v>23500</v>
      </c>
      <c r="Q278" s="19">
        <f>(K278*100)/(100-N278-O278)+P278</f>
        <v>787355.421686747</v>
      </c>
      <c r="R278" s="19">
        <f t="shared" si="20"/>
        <v>787.355421686747</v>
      </c>
    </row>
    <row r="279" spans="1:18" ht="47.25">
      <c r="A279" s="9">
        <v>229</v>
      </c>
      <c r="B279" s="9">
        <v>323</v>
      </c>
      <c r="C279" s="20" t="s">
        <v>91</v>
      </c>
      <c r="D279" s="13" t="s">
        <v>654</v>
      </c>
      <c r="E279" s="13" t="s">
        <v>165</v>
      </c>
      <c r="F279" s="74" t="s">
        <v>593</v>
      </c>
      <c r="G279" s="17" t="s">
        <v>594</v>
      </c>
      <c r="H279" s="13" t="s">
        <v>269</v>
      </c>
      <c r="I279" s="13"/>
      <c r="J279" s="14"/>
      <c r="K279" s="10">
        <f>K280+K281</f>
        <v>1491100</v>
      </c>
      <c r="L279" s="9" t="s">
        <v>169</v>
      </c>
      <c r="M279" s="9" t="s">
        <v>170</v>
      </c>
      <c r="N279" s="15" t="s">
        <v>227</v>
      </c>
      <c r="O279" s="16" t="s">
        <v>168</v>
      </c>
      <c r="P279" s="10">
        <f>23500</f>
        <v>23500</v>
      </c>
      <c r="Q279" s="19">
        <f>(K279*100)/(100-N279-O279)+P279</f>
        <v>2428500</v>
      </c>
      <c r="R279" s="19">
        <f t="shared" si="20"/>
        <v>2428.5</v>
      </c>
    </row>
    <row r="280" spans="1:18" s="26" customFormat="1" ht="47.25">
      <c r="A280" s="11"/>
      <c r="B280" s="22"/>
      <c r="C280" s="28" t="s">
        <v>91</v>
      </c>
      <c r="D280" s="17" t="s">
        <v>654</v>
      </c>
      <c r="E280" s="17" t="s">
        <v>165</v>
      </c>
      <c r="F280" s="17" t="s">
        <v>593</v>
      </c>
      <c r="G280" s="17" t="s">
        <v>594</v>
      </c>
      <c r="H280" s="17"/>
      <c r="I280" s="13" t="s">
        <v>270</v>
      </c>
      <c r="J280" s="23" t="s">
        <v>231</v>
      </c>
      <c r="K280" s="12">
        <v>1480000</v>
      </c>
      <c r="L280" s="22"/>
      <c r="M280" s="22"/>
      <c r="N280" s="18"/>
      <c r="O280" s="24"/>
      <c r="P280" s="71"/>
      <c r="Q280" s="53"/>
      <c r="R280" s="19">
        <f t="shared" si="20"/>
        <v>0</v>
      </c>
    </row>
    <row r="281" spans="1:18" s="26" customFormat="1" ht="15.75">
      <c r="A281" s="11"/>
      <c r="B281" s="22"/>
      <c r="C281" s="28" t="s">
        <v>151</v>
      </c>
      <c r="D281" s="17"/>
      <c r="E281" s="17"/>
      <c r="F281" s="17"/>
      <c r="G281" s="17"/>
      <c r="H281" s="17"/>
      <c r="I281" s="17"/>
      <c r="J281" s="23" t="s">
        <v>248</v>
      </c>
      <c r="K281" s="12">
        <f>37000*0.3</f>
        <v>11100</v>
      </c>
      <c r="L281" s="22"/>
      <c r="M281" s="22"/>
      <c r="N281" s="18"/>
      <c r="O281" s="24"/>
      <c r="P281" s="71"/>
      <c r="Q281" s="53"/>
      <c r="R281" s="19">
        <f t="shared" si="20"/>
        <v>0</v>
      </c>
    </row>
    <row r="282" spans="1:18" ht="47.25">
      <c r="A282" s="9">
        <v>230</v>
      </c>
      <c r="B282" s="9">
        <v>324</v>
      </c>
      <c r="C282" s="20" t="s">
        <v>95</v>
      </c>
      <c r="D282" s="13" t="s">
        <v>650</v>
      </c>
      <c r="E282" s="13" t="s">
        <v>165</v>
      </c>
      <c r="F282" s="74" t="s">
        <v>595</v>
      </c>
      <c r="G282" s="74" t="s">
        <v>596</v>
      </c>
      <c r="H282" s="13" t="s">
        <v>269</v>
      </c>
      <c r="I282" s="13"/>
      <c r="J282" s="14"/>
      <c r="K282" s="10">
        <f>K283+K284</f>
        <v>224100</v>
      </c>
      <c r="L282" s="9" t="s">
        <v>169</v>
      </c>
      <c r="M282" s="9" t="s">
        <v>170</v>
      </c>
      <c r="N282" s="15" t="s">
        <v>212</v>
      </c>
      <c r="O282" s="16" t="s">
        <v>161</v>
      </c>
      <c r="P282" s="10">
        <f>23500</f>
        <v>23500</v>
      </c>
      <c r="Q282" s="19">
        <f>(K282*100)/(100-N282-O282)+P282</f>
        <v>293500</v>
      </c>
      <c r="R282" s="19">
        <f t="shared" si="20"/>
        <v>293.5</v>
      </c>
    </row>
    <row r="283" spans="1:18" s="26" customFormat="1" ht="47.25">
      <c r="A283" s="11"/>
      <c r="B283" s="22"/>
      <c r="C283" s="28" t="s">
        <v>95</v>
      </c>
      <c r="D283" s="17" t="s">
        <v>650</v>
      </c>
      <c r="E283" s="17" t="s">
        <v>165</v>
      </c>
      <c r="F283" s="17" t="s">
        <v>595</v>
      </c>
      <c r="G283" s="17" t="s">
        <v>596</v>
      </c>
      <c r="H283" s="17"/>
      <c r="I283" s="13" t="s">
        <v>270</v>
      </c>
      <c r="J283" s="23" t="s">
        <v>231</v>
      </c>
      <c r="K283" s="12">
        <v>224000</v>
      </c>
      <c r="L283" s="22"/>
      <c r="M283" s="22"/>
      <c r="N283" s="18"/>
      <c r="O283" s="24"/>
      <c r="P283" s="71"/>
      <c r="Q283" s="53"/>
      <c r="R283" s="19">
        <f t="shared" si="20"/>
        <v>0</v>
      </c>
    </row>
    <row r="284" spans="1:18" s="26" customFormat="1" ht="31.5">
      <c r="A284" s="11"/>
      <c r="B284" s="22"/>
      <c r="C284" s="28" t="s">
        <v>191</v>
      </c>
      <c r="D284" s="17"/>
      <c r="E284" s="17"/>
      <c r="F284" s="17"/>
      <c r="G284" s="17"/>
      <c r="H284" s="17"/>
      <c r="I284" s="17"/>
      <c r="J284" s="23" t="s">
        <v>249</v>
      </c>
      <c r="K284" s="12">
        <f>5000*0.02</f>
        <v>100</v>
      </c>
      <c r="L284" s="22"/>
      <c r="M284" s="22"/>
      <c r="N284" s="18"/>
      <c r="O284" s="24"/>
      <c r="P284" s="71"/>
      <c r="Q284" s="53"/>
      <c r="R284" s="19">
        <f t="shared" si="20"/>
        <v>0</v>
      </c>
    </row>
    <row r="285" spans="1:18" ht="47.25">
      <c r="A285" s="9">
        <v>231</v>
      </c>
      <c r="B285" s="9">
        <v>326</v>
      </c>
      <c r="C285" s="20" t="s">
        <v>123</v>
      </c>
      <c r="D285" s="13" t="s">
        <v>660</v>
      </c>
      <c r="E285" s="13" t="s">
        <v>165</v>
      </c>
      <c r="F285" s="74" t="s">
        <v>597</v>
      </c>
      <c r="G285" s="74" t="s">
        <v>598</v>
      </c>
      <c r="H285" s="13" t="s">
        <v>269</v>
      </c>
      <c r="I285" s="13"/>
      <c r="J285" s="14"/>
      <c r="K285" s="10">
        <f>K286+K287</f>
        <v>438100</v>
      </c>
      <c r="L285" s="9" t="s">
        <v>169</v>
      </c>
      <c r="M285" s="9" t="s">
        <v>170</v>
      </c>
      <c r="N285" s="15" t="s">
        <v>226</v>
      </c>
      <c r="O285" s="16" t="s">
        <v>161</v>
      </c>
      <c r="P285" s="10">
        <f>23500</f>
        <v>23500</v>
      </c>
      <c r="Q285" s="19">
        <f>(K285*100)/(100-N285-O285)+P285</f>
        <v>640542.2535211268</v>
      </c>
      <c r="R285" s="19">
        <f t="shared" si="20"/>
        <v>640.5422535211268</v>
      </c>
    </row>
    <row r="286" spans="1:18" s="26" customFormat="1" ht="31.5">
      <c r="A286" s="11"/>
      <c r="B286" s="22"/>
      <c r="C286" s="28" t="s">
        <v>123</v>
      </c>
      <c r="D286" s="17" t="s">
        <v>660</v>
      </c>
      <c r="E286" s="17" t="s">
        <v>165</v>
      </c>
      <c r="F286" s="17" t="s">
        <v>597</v>
      </c>
      <c r="G286" s="17" t="s">
        <v>598</v>
      </c>
      <c r="H286" s="17"/>
      <c r="I286" s="13" t="s">
        <v>270</v>
      </c>
      <c r="J286" s="23" t="s">
        <v>231</v>
      </c>
      <c r="K286" s="12">
        <v>438000</v>
      </c>
      <c r="L286" s="22"/>
      <c r="M286" s="22"/>
      <c r="N286" s="18"/>
      <c r="O286" s="24"/>
      <c r="P286" s="71"/>
      <c r="Q286" s="53"/>
      <c r="R286" s="19">
        <f t="shared" si="20"/>
        <v>0</v>
      </c>
    </row>
    <row r="287" spans="1:18" s="26" customFormat="1" ht="31.5">
      <c r="A287" s="11"/>
      <c r="B287" s="22"/>
      <c r="C287" s="28" t="s">
        <v>191</v>
      </c>
      <c r="D287" s="17"/>
      <c r="E287" s="17"/>
      <c r="F287" s="17"/>
      <c r="G287" s="17"/>
      <c r="H287" s="17"/>
      <c r="I287" s="17"/>
      <c r="J287" s="23" t="s">
        <v>249</v>
      </c>
      <c r="K287" s="12">
        <v>100</v>
      </c>
      <c r="L287" s="22"/>
      <c r="M287" s="22"/>
      <c r="N287" s="18"/>
      <c r="O287" s="24"/>
      <c r="P287" s="71"/>
      <c r="Q287" s="53"/>
      <c r="R287" s="19">
        <f t="shared" si="20"/>
        <v>0</v>
      </c>
    </row>
    <row r="288" spans="1:18" ht="47.25">
      <c r="A288" s="9">
        <v>232</v>
      </c>
      <c r="B288" s="9">
        <v>327</v>
      </c>
      <c r="C288" s="20" t="s">
        <v>135</v>
      </c>
      <c r="D288" s="13" t="s">
        <v>645</v>
      </c>
      <c r="E288" s="13" t="s">
        <v>166</v>
      </c>
      <c r="F288" s="13" t="s">
        <v>599</v>
      </c>
      <c r="G288" s="13" t="s">
        <v>600</v>
      </c>
      <c r="H288" s="13" t="s">
        <v>269</v>
      </c>
      <c r="I288" s="13" t="s">
        <v>270</v>
      </c>
      <c r="J288" s="14" t="s">
        <v>231</v>
      </c>
      <c r="K288" s="10">
        <v>268000</v>
      </c>
      <c r="L288" s="9" t="s">
        <v>169</v>
      </c>
      <c r="M288" s="9" t="s">
        <v>171</v>
      </c>
      <c r="N288" s="15" t="s">
        <v>212</v>
      </c>
      <c r="O288" s="16" t="s">
        <v>161</v>
      </c>
      <c r="P288" s="10">
        <f>23500</f>
        <v>23500</v>
      </c>
      <c r="Q288" s="19">
        <f>(K288*100)/(100-N288-O288)+P288</f>
        <v>346391.5662650602</v>
      </c>
      <c r="R288" s="19">
        <f t="shared" si="20"/>
        <v>346.3915662650602</v>
      </c>
    </row>
    <row r="289" spans="1:18" ht="15.75">
      <c r="A289" s="9"/>
      <c r="B289" s="27"/>
      <c r="C289" s="83" t="s">
        <v>286</v>
      </c>
      <c r="D289" s="66"/>
      <c r="E289" s="74"/>
      <c r="F289" s="74"/>
      <c r="G289" s="74"/>
      <c r="H289" s="74"/>
      <c r="I289" s="74"/>
      <c r="J289" s="14"/>
      <c r="K289" s="75"/>
      <c r="L289" s="27"/>
      <c r="M289" s="27"/>
      <c r="N289" s="54"/>
      <c r="O289" s="55"/>
      <c r="P289" s="71"/>
      <c r="Q289" s="19"/>
      <c r="R289" s="19"/>
    </row>
    <row r="290" spans="1:18" ht="63">
      <c r="A290" s="9">
        <v>233</v>
      </c>
      <c r="B290" s="9">
        <v>328</v>
      </c>
      <c r="C290" s="20" t="s">
        <v>14</v>
      </c>
      <c r="D290" s="13" t="s">
        <v>652</v>
      </c>
      <c r="E290" s="13" t="s">
        <v>167</v>
      </c>
      <c r="F290" s="74" t="s">
        <v>601</v>
      </c>
      <c r="G290" s="13"/>
      <c r="H290" s="13" t="s">
        <v>269</v>
      </c>
      <c r="I290" s="13"/>
      <c r="J290" s="14"/>
      <c r="K290" s="10">
        <f>K291+K292</f>
        <v>284000</v>
      </c>
      <c r="L290" s="9" t="s">
        <v>169</v>
      </c>
      <c r="M290" s="9" t="s">
        <v>170</v>
      </c>
      <c r="N290" s="15" t="s">
        <v>226</v>
      </c>
      <c r="O290" s="16" t="s">
        <v>161</v>
      </c>
      <c r="P290" s="10">
        <f>23500</f>
        <v>23500</v>
      </c>
      <c r="Q290" s="19">
        <f>(K290*100)/(100-N290-O290)+P290</f>
        <v>423500</v>
      </c>
      <c r="R290" s="19">
        <f aca="true" t="shared" si="21" ref="R290:R303">Q290/1000</f>
        <v>423.5</v>
      </c>
    </row>
    <row r="291" spans="1:18" s="26" customFormat="1" ht="63">
      <c r="A291" s="11"/>
      <c r="B291" s="22"/>
      <c r="C291" s="28" t="s">
        <v>14</v>
      </c>
      <c r="D291" s="17" t="s">
        <v>652</v>
      </c>
      <c r="E291" s="17" t="s">
        <v>167</v>
      </c>
      <c r="F291" s="17" t="s">
        <v>601</v>
      </c>
      <c r="G291" s="17" t="s">
        <v>602</v>
      </c>
      <c r="H291" s="17"/>
      <c r="I291" s="13" t="s">
        <v>270</v>
      </c>
      <c r="J291" s="23" t="s">
        <v>231</v>
      </c>
      <c r="K291" s="12">
        <v>280000</v>
      </c>
      <c r="L291" s="22"/>
      <c r="M291" s="22"/>
      <c r="N291" s="18"/>
      <c r="O291" s="24"/>
      <c r="P291" s="71"/>
      <c r="Q291" s="53"/>
      <c r="R291" s="19">
        <f t="shared" si="21"/>
        <v>0</v>
      </c>
    </row>
    <row r="292" spans="1:18" s="26" customFormat="1" ht="15.75">
      <c r="A292" s="11"/>
      <c r="B292" s="22"/>
      <c r="C292" s="28" t="s">
        <v>194</v>
      </c>
      <c r="D292" s="17"/>
      <c r="E292" s="17"/>
      <c r="F292" s="17"/>
      <c r="G292" s="17"/>
      <c r="H292" s="17"/>
      <c r="I292" s="17"/>
      <c r="J292" s="23" t="s">
        <v>241</v>
      </c>
      <c r="K292" s="12">
        <v>4000</v>
      </c>
      <c r="L292" s="22"/>
      <c r="M292" s="22"/>
      <c r="N292" s="18"/>
      <c r="O292" s="24"/>
      <c r="P292" s="71"/>
      <c r="Q292" s="53"/>
      <c r="R292" s="19">
        <f t="shared" si="21"/>
        <v>0</v>
      </c>
    </row>
    <row r="293" spans="1:18" ht="47.25">
      <c r="A293" s="9">
        <v>234</v>
      </c>
      <c r="B293" s="9">
        <v>329</v>
      </c>
      <c r="C293" s="20" t="s">
        <v>22</v>
      </c>
      <c r="D293" s="13" t="s">
        <v>645</v>
      </c>
      <c r="E293" s="13" t="s">
        <v>165</v>
      </c>
      <c r="F293" s="13" t="s">
        <v>603</v>
      </c>
      <c r="G293" s="13" t="s">
        <v>604</v>
      </c>
      <c r="H293" s="13" t="s">
        <v>269</v>
      </c>
      <c r="I293" s="13" t="s">
        <v>270</v>
      </c>
      <c r="J293" s="14" t="s">
        <v>231</v>
      </c>
      <c r="K293" s="10">
        <v>260000</v>
      </c>
      <c r="L293" s="9" t="s">
        <v>169</v>
      </c>
      <c r="M293" s="9" t="s">
        <v>170</v>
      </c>
      <c r="N293" s="15" t="s">
        <v>215</v>
      </c>
      <c r="O293" s="16" t="s">
        <v>161</v>
      </c>
      <c r="P293" s="10">
        <f>23500</f>
        <v>23500</v>
      </c>
      <c r="Q293" s="19">
        <f>(K293*100)/(100-N293-O293)+P293</f>
        <v>365605.2631578947</v>
      </c>
      <c r="R293" s="19">
        <f t="shared" si="21"/>
        <v>365.60526315789474</v>
      </c>
    </row>
    <row r="294" spans="1:18" ht="47.25">
      <c r="A294" s="9">
        <v>235</v>
      </c>
      <c r="B294" s="9">
        <v>330</v>
      </c>
      <c r="C294" s="20" t="s">
        <v>35</v>
      </c>
      <c r="D294" s="13" t="s">
        <v>650</v>
      </c>
      <c r="E294" s="13" t="s">
        <v>165</v>
      </c>
      <c r="F294" s="13" t="s">
        <v>605</v>
      </c>
      <c r="G294" s="13" t="s">
        <v>606</v>
      </c>
      <c r="H294" s="13" t="s">
        <v>269</v>
      </c>
      <c r="I294" s="13" t="s">
        <v>270</v>
      </c>
      <c r="J294" s="14" t="s">
        <v>231</v>
      </c>
      <c r="K294" s="10">
        <v>248900</v>
      </c>
      <c r="L294" s="9" t="s">
        <v>169</v>
      </c>
      <c r="M294" s="9" t="s">
        <v>171</v>
      </c>
      <c r="N294" s="15" t="s">
        <v>168</v>
      </c>
      <c r="O294" s="16" t="s">
        <v>161</v>
      </c>
      <c r="P294" s="10">
        <f>23500</f>
        <v>23500</v>
      </c>
      <c r="Q294" s="19">
        <f>(K294*100)/(100-N294-O294)+P294</f>
        <v>285500</v>
      </c>
      <c r="R294" s="19">
        <f t="shared" si="21"/>
        <v>285.5</v>
      </c>
    </row>
    <row r="295" spans="1:18" ht="47.25">
      <c r="A295" s="9">
        <v>236</v>
      </c>
      <c r="B295" s="9">
        <v>331</v>
      </c>
      <c r="C295" s="20" t="s">
        <v>38</v>
      </c>
      <c r="D295" s="13" t="s">
        <v>645</v>
      </c>
      <c r="E295" s="13" t="s">
        <v>167</v>
      </c>
      <c r="F295" s="74" t="s">
        <v>607</v>
      </c>
      <c r="G295" s="13"/>
      <c r="H295" s="13" t="s">
        <v>269</v>
      </c>
      <c r="I295" s="13"/>
      <c r="J295" s="14"/>
      <c r="K295" s="10">
        <f>K296+K297</f>
        <v>628290</v>
      </c>
      <c r="L295" s="9" t="s">
        <v>169</v>
      </c>
      <c r="M295" s="9" t="s">
        <v>170</v>
      </c>
      <c r="N295" s="15" t="s">
        <v>225</v>
      </c>
      <c r="O295" s="16" t="s">
        <v>161</v>
      </c>
      <c r="P295" s="10">
        <f>23500</f>
        <v>23500</v>
      </c>
      <c r="Q295" s="19">
        <f>(K295*100)/(100-N295-O295)+P295</f>
        <v>921057.1428571428</v>
      </c>
      <c r="R295" s="19">
        <f t="shared" si="21"/>
        <v>921.0571428571428</v>
      </c>
    </row>
    <row r="296" spans="1:18" s="26" customFormat="1" ht="31.5">
      <c r="A296" s="11"/>
      <c r="B296" s="22"/>
      <c r="C296" s="86" t="s">
        <v>38</v>
      </c>
      <c r="D296" s="17" t="s">
        <v>645</v>
      </c>
      <c r="E296" s="17" t="s">
        <v>167</v>
      </c>
      <c r="F296" s="17" t="s">
        <v>607</v>
      </c>
      <c r="G296" s="17" t="s">
        <v>608</v>
      </c>
      <c r="H296" s="17"/>
      <c r="I296" s="13" t="s">
        <v>270</v>
      </c>
      <c r="J296" s="23" t="s">
        <v>231</v>
      </c>
      <c r="K296" s="12">
        <v>610000</v>
      </c>
      <c r="L296" s="22"/>
      <c r="M296" s="22"/>
      <c r="N296" s="18"/>
      <c r="O296" s="24"/>
      <c r="P296" s="71"/>
      <c r="Q296" s="53"/>
      <c r="R296" s="19">
        <f t="shared" si="21"/>
        <v>0</v>
      </c>
    </row>
    <row r="297" spans="1:18" s="26" customFormat="1" ht="15.75">
      <c r="A297" s="11"/>
      <c r="B297" s="22"/>
      <c r="C297" s="28" t="s">
        <v>152</v>
      </c>
      <c r="D297" s="17"/>
      <c r="E297" s="17"/>
      <c r="F297" s="17"/>
      <c r="G297" s="17"/>
      <c r="H297" s="17"/>
      <c r="I297" s="17"/>
      <c r="J297" s="23" t="s">
        <v>234</v>
      </c>
      <c r="K297" s="12">
        <v>18290</v>
      </c>
      <c r="L297" s="22"/>
      <c r="M297" s="22"/>
      <c r="N297" s="18"/>
      <c r="O297" s="24"/>
      <c r="P297" s="71"/>
      <c r="Q297" s="53"/>
      <c r="R297" s="19">
        <f t="shared" si="21"/>
        <v>0</v>
      </c>
    </row>
    <row r="298" spans="1:18" ht="47.25">
      <c r="A298" s="9">
        <v>238</v>
      </c>
      <c r="B298" s="9">
        <v>333</v>
      </c>
      <c r="C298" s="20" t="s">
        <v>50</v>
      </c>
      <c r="D298" s="13" t="s">
        <v>652</v>
      </c>
      <c r="E298" s="13" t="s">
        <v>166</v>
      </c>
      <c r="F298" s="13" t="s">
        <v>609</v>
      </c>
      <c r="G298" s="13" t="s">
        <v>610</v>
      </c>
      <c r="H298" s="13" t="s">
        <v>269</v>
      </c>
      <c r="I298" s="13" t="s">
        <v>270</v>
      </c>
      <c r="J298" s="14" t="s">
        <v>231</v>
      </c>
      <c r="K298" s="10">
        <v>337700</v>
      </c>
      <c r="L298" s="9" t="s">
        <v>169</v>
      </c>
      <c r="M298" s="9" t="s">
        <v>170</v>
      </c>
      <c r="N298" s="15" t="s">
        <v>216</v>
      </c>
      <c r="O298" s="16" t="s">
        <v>161</v>
      </c>
      <c r="P298" s="10">
        <f>23500</f>
        <v>23500</v>
      </c>
      <c r="Q298" s="19">
        <f>(K298*100)/(100-N298-O298)+P298</f>
        <v>486102.7397260274</v>
      </c>
      <c r="R298" s="19">
        <f t="shared" si="21"/>
        <v>486.10273972602744</v>
      </c>
    </row>
    <row r="299" spans="1:18" ht="47.25">
      <c r="A299" s="9">
        <v>239</v>
      </c>
      <c r="B299" s="9">
        <v>334</v>
      </c>
      <c r="C299" s="20" t="s">
        <v>635</v>
      </c>
      <c r="D299" s="13" t="s">
        <v>645</v>
      </c>
      <c r="E299" s="13" t="s">
        <v>165</v>
      </c>
      <c r="F299" s="74" t="s">
        <v>611</v>
      </c>
      <c r="G299" s="13"/>
      <c r="H299" s="13" t="s">
        <v>269</v>
      </c>
      <c r="I299" s="13"/>
      <c r="J299" s="14"/>
      <c r="K299" s="10">
        <f>K300+K301</f>
        <v>383480</v>
      </c>
      <c r="L299" s="9" t="s">
        <v>169</v>
      </c>
      <c r="M299" s="9" t="s">
        <v>170</v>
      </c>
      <c r="N299" s="15" t="s">
        <v>211</v>
      </c>
      <c r="O299" s="16" t="s">
        <v>161</v>
      </c>
      <c r="P299" s="10">
        <f>23500</f>
        <v>23500</v>
      </c>
      <c r="Q299" s="19">
        <f>(K299*100)/(100-N299-O299)+P299</f>
        <v>515141.0256410256</v>
      </c>
      <c r="R299" s="19">
        <f t="shared" si="21"/>
        <v>515.1410256410256</v>
      </c>
    </row>
    <row r="300" spans="1:18" s="78" customFormat="1" ht="78.75">
      <c r="A300" s="9"/>
      <c r="B300" s="27"/>
      <c r="C300" s="28" t="s">
        <v>145</v>
      </c>
      <c r="D300" s="17" t="s">
        <v>645</v>
      </c>
      <c r="E300" s="13" t="s">
        <v>165</v>
      </c>
      <c r="F300" s="17" t="s">
        <v>611</v>
      </c>
      <c r="G300" s="17" t="s">
        <v>612</v>
      </c>
      <c r="H300" s="17"/>
      <c r="I300" s="13" t="s">
        <v>270</v>
      </c>
      <c r="J300" s="76" t="s">
        <v>231</v>
      </c>
      <c r="K300" s="21">
        <v>366200</v>
      </c>
      <c r="L300" s="27"/>
      <c r="M300" s="27"/>
      <c r="N300" s="54"/>
      <c r="O300" s="55"/>
      <c r="P300" s="71"/>
      <c r="Q300" s="53"/>
      <c r="R300" s="19">
        <f t="shared" si="21"/>
        <v>0</v>
      </c>
    </row>
    <row r="301" spans="1:18" s="78" customFormat="1" ht="15.75">
      <c r="A301" s="9"/>
      <c r="B301" s="27"/>
      <c r="C301" s="28" t="s">
        <v>76</v>
      </c>
      <c r="D301" s="17"/>
      <c r="E301" s="17"/>
      <c r="F301" s="17"/>
      <c r="G301" s="17"/>
      <c r="H301" s="17"/>
      <c r="I301" s="17"/>
      <c r="J301" s="76" t="s">
        <v>248</v>
      </c>
      <c r="K301" s="21">
        <v>17280</v>
      </c>
      <c r="L301" s="27"/>
      <c r="M301" s="27"/>
      <c r="N301" s="54"/>
      <c r="O301" s="55"/>
      <c r="P301" s="71"/>
      <c r="Q301" s="53"/>
      <c r="R301" s="19">
        <f t="shared" si="21"/>
        <v>0</v>
      </c>
    </row>
    <row r="302" spans="1:18" ht="15.75">
      <c r="A302" s="9"/>
      <c r="B302" s="27"/>
      <c r="C302" s="83" t="s">
        <v>641</v>
      </c>
      <c r="D302" s="66"/>
      <c r="E302" s="74"/>
      <c r="F302" s="74"/>
      <c r="G302" s="74"/>
      <c r="H302" s="74"/>
      <c r="I302" s="74"/>
      <c r="J302" s="14"/>
      <c r="K302" s="75"/>
      <c r="L302" s="27"/>
      <c r="M302" s="27"/>
      <c r="N302" s="54"/>
      <c r="O302" s="55"/>
      <c r="P302" s="71"/>
      <c r="Q302" s="19"/>
      <c r="R302" s="19"/>
    </row>
    <row r="303" spans="1:18" ht="47.25">
      <c r="A303" s="9">
        <v>241</v>
      </c>
      <c r="B303" s="9">
        <v>338</v>
      </c>
      <c r="C303" s="20" t="s">
        <v>72</v>
      </c>
      <c r="D303" s="13" t="s">
        <v>685</v>
      </c>
      <c r="E303" s="13" t="s">
        <v>166</v>
      </c>
      <c r="F303" s="13" t="s">
        <v>613</v>
      </c>
      <c r="G303" s="13" t="s">
        <v>614</v>
      </c>
      <c r="H303" s="13" t="s">
        <v>269</v>
      </c>
      <c r="I303" s="13" t="s">
        <v>270</v>
      </c>
      <c r="J303" s="14" t="s">
        <v>231</v>
      </c>
      <c r="K303" s="10">
        <v>821200</v>
      </c>
      <c r="L303" s="9"/>
      <c r="M303" s="9"/>
      <c r="N303" s="15"/>
      <c r="O303" s="16" t="s">
        <v>168</v>
      </c>
      <c r="P303" s="10">
        <f>23500</f>
        <v>23500</v>
      </c>
      <c r="Q303" s="19">
        <f>(K303*100)/(100-N303-O303)+P303</f>
        <v>870097.9381443299</v>
      </c>
      <c r="R303" s="19">
        <f t="shared" si="21"/>
        <v>870.09793814433</v>
      </c>
    </row>
    <row r="304" spans="1:18" ht="47.25">
      <c r="A304" s="9">
        <v>242</v>
      </c>
      <c r="B304" s="9">
        <v>339</v>
      </c>
      <c r="C304" s="20" t="s">
        <v>287</v>
      </c>
      <c r="D304" s="13" t="s">
        <v>660</v>
      </c>
      <c r="E304" s="13" t="s">
        <v>166</v>
      </c>
      <c r="F304" s="13" t="s">
        <v>615</v>
      </c>
      <c r="G304" s="13" t="s">
        <v>616</v>
      </c>
      <c r="H304" s="13" t="s">
        <v>269</v>
      </c>
      <c r="I304" s="13" t="s">
        <v>270</v>
      </c>
      <c r="J304" s="14" t="s">
        <v>231</v>
      </c>
      <c r="K304" s="10">
        <v>200600</v>
      </c>
      <c r="L304" s="9" t="s">
        <v>169</v>
      </c>
      <c r="M304" s="9" t="s">
        <v>170</v>
      </c>
      <c r="N304" s="15" t="s">
        <v>217</v>
      </c>
      <c r="O304" s="16" t="s">
        <v>161</v>
      </c>
      <c r="P304" s="10">
        <f>23500</f>
        <v>23500</v>
      </c>
      <c r="Q304" s="19">
        <f>(K304*100)/(100-N304-O304)+P304</f>
        <v>294581.08108108107</v>
      </c>
      <c r="R304" s="19">
        <f>Q304/1000</f>
        <v>294.58108108108104</v>
      </c>
    </row>
    <row r="305" spans="1:18" ht="15.75">
      <c r="A305" s="9"/>
      <c r="B305" s="27"/>
      <c r="C305" s="83" t="s">
        <v>642</v>
      </c>
      <c r="D305" s="66"/>
      <c r="E305" s="74"/>
      <c r="F305" s="74"/>
      <c r="G305" s="74"/>
      <c r="H305" s="74"/>
      <c r="I305" s="74"/>
      <c r="J305" s="14"/>
      <c r="K305" s="75"/>
      <c r="L305" s="27"/>
      <c r="M305" s="27"/>
      <c r="N305" s="54"/>
      <c r="O305" s="55"/>
      <c r="P305" s="71"/>
      <c r="Q305" s="19"/>
      <c r="R305" s="19"/>
    </row>
    <row r="306" spans="1:18" ht="47.25">
      <c r="A306" s="95">
        <v>245</v>
      </c>
      <c r="B306" s="95">
        <v>346</v>
      </c>
      <c r="C306" s="96" t="s">
        <v>3</v>
      </c>
      <c r="D306" s="97" t="s">
        <v>660</v>
      </c>
      <c r="E306" s="97" t="s">
        <v>166</v>
      </c>
      <c r="F306" s="97" t="s">
        <v>623</v>
      </c>
      <c r="G306" s="97" t="s">
        <v>624</v>
      </c>
      <c r="H306" s="97" t="s">
        <v>269</v>
      </c>
      <c r="I306" s="97" t="s">
        <v>270</v>
      </c>
      <c r="J306" s="98" t="s">
        <v>231</v>
      </c>
      <c r="K306" s="99">
        <v>158000</v>
      </c>
      <c r="L306" s="95" t="s">
        <v>169</v>
      </c>
      <c r="M306" s="95" t="s">
        <v>170</v>
      </c>
      <c r="N306" s="100" t="s">
        <v>218</v>
      </c>
      <c r="O306" s="100" t="s">
        <v>161</v>
      </c>
      <c r="P306" s="99">
        <f>23500</f>
        <v>23500</v>
      </c>
      <c r="Q306" s="101">
        <f>(K306*100)/(100-N306-O306)+P306</f>
        <v>221000</v>
      </c>
      <c r="R306" s="101">
        <f>Q306/1000</f>
        <v>221</v>
      </c>
    </row>
    <row r="308" spans="1:18" s="106" customFormat="1" ht="16.5">
      <c r="A308" s="105"/>
      <c r="D308" s="107"/>
      <c r="E308" s="108"/>
      <c r="F308" s="108"/>
      <c r="H308" s="131" t="s">
        <v>720</v>
      </c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</row>
    <row r="309" spans="1:18" s="112" customFormat="1" ht="16.5">
      <c r="A309" s="127" t="s">
        <v>713</v>
      </c>
      <c r="B309" s="127"/>
      <c r="C309" s="127"/>
      <c r="D309" s="109"/>
      <c r="E309" s="109"/>
      <c r="F309" s="110"/>
      <c r="G309" s="111"/>
      <c r="H309" s="128" t="s">
        <v>714</v>
      </c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</row>
    <row r="310" spans="1:8" s="112" customFormat="1" ht="15">
      <c r="A310" s="138" t="s">
        <v>715</v>
      </c>
      <c r="B310" s="138"/>
      <c r="C310" s="138"/>
      <c r="D310" s="109"/>
      <c r="E310" s="109"/>
      <c r="F310" s="113"/>
      <c r="G310" s="109"/>
      <c r="H310" s="109"/>
    </row>
    <row r="311" spans="1:8" s="112" customFormat="1" ht="15">
      <c r="A311" s="138" t="s">
        <v>716</v>
      </c>
      <c r="B311" s="138"/>
      <c r="C311" s="138"/>
      <c r="D311" s="109"/>
      <c r="E311" s="109"/>
      <c r="F311" s="113"/>
      <c r="G311" s="109"/>
      <c r="H311" s="109"/>
    </row>
    <row r="312" spans="1:13" s="112" customFormat="1" ht="15">
      <c r="A312" s="138" t="s">
        <v>717</v>
      </c>
      <c r="B312" s="138"/>
      <c r="C312" s="138"/>
      <c r="D312" s="109"/>
      <c r="E312" s="109"/>
      <c r="F312" s="113"/>
      <c r="G312" s="109"/>
      <c r="H312" s="109"/>
      <c r="M312" s="114"/>
    </row>
  </sheetData>
  <mergeCells count="33">
    <mergeCell ref="A310:C310"/>
    <mergeCell ref="A311:C311"/>
    <mergeCell ref="A312:C312"/>
    <mergeCell ref="A1:F1"/>
    <mergeCell ref="A4:R4"/>
    <mergeCell ref="A5:R5"/>
    <mergeCell ref="A6:R6"/>
    <mergeCell ref="A7:R7"/>
    <mergeCell ref="A9:A10"/>
    <mergeCell ref="B9:B10"/>
    <mergeCell ref="G1:O1"/>
    <mergeCell ref="A2:F2"/>
    <mergeCell ref="G2:O2"/>
    <mergeCell ref="Q2:R2"/>
    <mergeCell ref="C9:C10"/>
    <mergeCell ref="D9:D10"/>
    <mergeCell ref="E9:E10"/>
    <mergeCell ref="F9:F10"/>
    <mergeCell ref="N9:O9"/>
    <mergeCell ref="G9:G10"/>
    <mergeCell ref="H9:H10"/>
    <mergeCell ref="I9:I10"/>
    <mergeCell ref="J9:J10"/>
    <mergeCell ref="A309:C309"/>
    <mergeCell ref="H309:R309"/>
    <mergeCell ref="A3:F3"/>
    <mergeCell ref="P9:P10"/>
    <mergeCell ref="Q9:Q10"/>
    <mergeCell ref="R9:R10"/>
    <mergeCell ref="H308:R308"/>
    <mergeCell ref="K9:K10"/>
    <mergeCell ref="L9:L10"/>
    <mergeCell ref="M9:M10"/>
  </mergeCells>
  <printOptions/>
  <pageMargins left="0.42" right="0.25" top="0.5" bottom="0.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8984375" defaultRowHeight="14.25"/>
  <cols>
    <col min="1" max="1" width="22.3984375" style="1" customWidth="1"/>
    <col min="2" max="2" width="1" style="1" customWidth="1"/>
    <col min="3" max="3" width="24.09765625" style="1" customWidth="1"/>
    <col min="4" max="16384" width="6.8984375" style="1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8984375" defaultRowHeight="14.25"/>
  <cols>
    <col min="1" max="1" width="22.3984375" style="1" customWidth="1"/>
    <col min="2" max="2" width="1" style="1" customWidth="1"/>
    <col min="3" max="3" width="24.09765625" style="1" customWidth="1"/>
    <col min="4" max="16384" width="6.8984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PhamNgocThach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Yte</dc:creator>
  <cp:keywords/>
  <dc:description/>
  <cp:lastModifiedBy>ADMIN</cp:lastModifiedBy>
  <cp:lastPrinted>2016-11-07T09:44:19Z</cp:lastPrinted>
  <dcterms:created xsi:type="dcterms:W3CDTF">2005-03-17T01:34:32Z</dcterms:created>
  <dcterms:modified xsi:type="dcterms:W3CDTF">2016-11-08T09:48:22Z</dcterms:modified>
  <cp:category/>
  <cp:version/>
  <cp:contentType/>
  <cp:contentStatus/>
</cp:coreProperties>
</file>